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User\Desktop\приказ №187 от 31.05.2024\"/>
    </mc:Choice>
  </mc:AlternateContent>
  <xr:revisionPtr revIDLastSave="0" documentId="8_{5F6F6F17-FF7E-4B5D-B8DA-BE094CDE6A5B}" xr6:coauthVersionLast="47" xr6:coauthVersionMax="47" xr10:uidLastSave="{00000000-0000-0000-0000-000000000000}"/>
  <bookViews>
    <workbookView xWindow="3105" yWindow="1575" windowWidth="17355" windowHeight="13815" xr2:uid="{00000000-000D-0000-FFFF-FFFF00000000}"/>
  </bookViews>
  <sheets>
    <sheet name="29.03.2024г." sheetId="5" r:id="rId1"/>
  </sheets>
  <definedNames>
    <definedName name="_xlnm._FilterDatabase" localSheetId="0" hidden="1">'29.03.2024г.'!$A$2:$J$557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9" i="5" l="1"/>
  <c r="I449" i="5" s="1"/>
  <c r="H455" i="5" l="1"/>
  <c r="I455" i="5" s="1"/>
  <c r="H454" i="5"/>
  <c r="I454" i="5" s="1"/>
  <c r="H453" i="5"/>
  <c r="I453" i="5" s="1"/>
  <c r="H452" i="5"/>
  <c r="I452" i="5" s="1"/>
  <c r="H451" i="5"/>
  <c r="I451" i="5" s="1"/>
  <c r="H450" i="5"/>
  <c r="I450" i="5" s="1"/>
  <c r="H448" i="5"/>
  <c r="I448" i="5" s="1"/>
  <c r="H447" i="5"/>
  <c r="I447" i="5" s="1"/>
  <c r="H446" i="5"/>
  <c r="I446" i="5" s="1"/>
  <c r="H445" i="5"/>
  <c r="I445" i="5" s="1"/>
  <c r="H444" i="5"/>
  <c r="I444" i="5" s="1"/>
  <c r="H443" i="5"/>
  <c r="I443" i="5" s="1"/>
  <c r="H442" i="5"/>
  <c r="I442" i="5" s="1"/>
  <c r="H440" i="5"/>
  <c r="I440" i="5" s="1"/>
  <c r="H439" i="5"/>
  <c r="I439" i="5" s="1"/>
  <c r="H438" i="5"/>
  <c r="I438" i="5" s="1"/>
  <c r="H437" i="5"/>
  <c r="I437" i="5" s="1"/>
  <c r="H436" i="5"/>
  <c r="I436" i="5" s="1"/>
  <c r="H435" i="5"/>
  <c r="I435" i="5" s="1"/>
  <c r="H434" i="5"/>
  <c r="I434" i="5" s="1"/>
  <c r="H433" i="5"/>
  <c r="I433" i="5" s="1"/>
  <c r="H432" i="5"/>
  <c r="I432" i="5" s="1"/>
  <c r="H430" i="5"/>
  <c r="I430" i="5" s="1"/>
  <c r="H429" i="5"/>
  <c r="I429" i="5" s="1"/>
  <c r="H428" i="5"/>
  <c r="I428" i="5" s="1"/>
  <c r="H427" i="5"/>
  <c r="I427" i="5" s="1"/>
  <c r="H426" i="5"/>
  <c r="I426" i="5" s="1"/>
  <c r="H425" i="5"/>
  <c r="I425" i="5" s="1"/>
  <c r="H424" i="5"/>
  <c r="I424" i="5" s="1"/>
  <c r="H423" i="5"/>
  <c r="I423" i="5" s="1"/>
  <c r="H421" i="5" l="1"/>
  <c r="I421" i="5" s="1"/>
  <c r="H420" i="5"/>
  <c r="I420" i="5" s="1"/>
  <c r="H419" i="5"/>
  <c r="I419" i="5" s="1"/>
  <c r="H418" i="5"/>
  <c r="I418" i="5" s="1"/>
  <c r="H417" i="5"/>
  <c r="I417" i="5" s="1"/>
  <c r="H416" i="5"/>
  <c r="I416" i="5" s="1"/>
  <c r="H415" i="5"/>
  <c r="I415" i="5" s="1"/>
  <c r="H414" i="5"/>
  <c r="I414" i="5" s="1"/>
  <c r="H413" i="5"/>
  <c r="I413" i="5" s="1"/>
  <c r="H412" i="5"/>
  <c r="I412" i="5" s="1"/>
  <c r="H411" i="5"/>
  <c r="I411" i="5" s="1"/>
  <c r="H410" i="5"/>
  <c r="I410" i="5" s="1"/>
  <c r="H409" i="5"/>
  <c r="I409" i="5" s="1"/>
  <c r="H408" i="5"/>
  <c r="I408" i="5" s="1"/>
  <c r="H407" i="5" l="1"/>
  <c r="I407" i="5" s="1"/>
  <c r="H406" i="5"/>
  <c r="I406" i="5" s="1"/>
  <c r="H405" i="5"/>
  <c r="I405" i="5" s="1"/>
  <c r="H403" i="5"/>
  <c r="I403" i="5" s="1"/>
  <c r="H401" i="5"/>
  <c r="I401" i="5" s="1"/>
  <c r="H400" i="5"/>
  <c r="I400" i="5" s="1"/>
  <c r="H399" i="5"/>
  <c r="I399" i="5" s="1"/>
  <c r="H398" i="5"/>
  <c r="I398" i="5" s="1"/>
  <c r="H397" i="5" l="1"/>
  <c r="I397" i="5" s="1"/>
  <c r="H396" i="5"/>
  <c r="I396" i="5" s="1"/>
  <c r="H395" i="5"/>
  <c r="I395" i="5" s="1"/>
  <c r="H394" i="5"/>
  <c r="I394" i="5" s="1"/>
  <c r="H393" i="5"/>
  <c r="I393" i="5" s="1"/>
  <c r="H392" i="5"/>
  <c r="I392" i="5" s="1"/>
  <c r="H391" i="5"/>
  <c r="I391" i="5" s="1"/>
  <c r="H390" i="5"/>
  <c r="I390" i="5" s="1"/>
  <c r="H389" i="5"/>
  <c r="I389" i="5" s="1"/>
  <c r="H388" i="5"/>
  <c r="I388" i="5" s="1"/>
  <c r="H387" i="5"/>
  <c r="I387" i="5" s="1"/>
  <c r="H386" i="5"/>
  <c r="I386" i="5" s="1"/>
  <c r="H385" i="5"/>
  <c r="I385" i="5" s="1"/>
  <c r="H384" i="5"/>
  <c r="I384" i="5" s="1"/>
  <c r="H383" i="5"/>
  <c r="I383" i="5" s="1"/>
  <c r="H382" i="5"/>
  <c r="I382" i="5" s="1"/>
  <c r="H381" i="5"/>
  <c r="I381" i="5" s="1"/>
  <c r="H380" i="5"/>
  <c r="I380" i="5" s="1"/>
  <c r="H379" i="5"/>
  <c r="I379" i="5" s="1"/>
  <c r="H378" i="5"/>
  <c r="I378" i="5" s="1"/>
  <c r="H377" i="5"/>
  <c r="I377" i="5" s="1"/>
  <c r="H376" i="5" l="1"/>
  <c r="I376" i="5" s="1"/>
  <c r="H375" i="5"/>
  <c r="I375" i="5" s="1"/>
  <c r="H374" i="5"/>
  <c r="I374" i="5" s="1"/>
  <c r="H373" i="5"/>
  <c r="I373" i="5" s="1"/>
  <c r="H372" i="5"/>
  <c r="I372" i="5" s="1"/>
  <c r="H371" i="5"/>
  <c r="I371" i="5" s="1"/>
  <c r="H370" i="5"/>
  <c r="I370" i="5" s="1"/>
  <c r="H369" i="5"/>
  <c r="I369" i="5" s="1"/>
  <c r="H367" i="5" l="1"/>
  <c r="I367" i="5" s="1"/>
  <c r="H368" i="5" l="1"/>
  <c r="I368" i="5" s="1"/>
  <c r="H366" i="5" l="1"/>
  <c r="I366" i="5" s="1"/>
  <c r="H365" i="5"/>
  <c r="I365" i="5" s="1"/>
  <c r="H364" i="5"/>
  <c r="I364" i="5" s="1"/>
  <c r="H363" i="5"/>
  <c r="I363" i="5" s="1"/>
  <c r="H362" i="5"/>
  <c r="I362" i="5" s="1"/>
  <c r="H361" i="5"/>
  <c r="I361" i="5" s="1"/>
  <c r="H360" i="5"/>
  <c r="I360" i="5" s="1"/>
  <c r="H359" i="5"/>
  <c r="I359" i="5" s="1"/>
  <c r="H291" i="5" l="1"/>
  <c r="I291" i="5" s="1"/>
  <c r="H240" i="5"/>
  <c r="I240" i="5" s="1"/>
  <c r="H304" i="5"/>
  <c r="I304" i="5" s="1"/>
  <c r="H185" i="5"/>
  <c r="I185" i="5" s="1"/>
  <c r="H181" i="5"/>
  <c r="I181" i="5" s="1"/>
  <c r="H208" i="5" l="1"/>
  <c r="I208" i="5" s="1"/>
  <c r="H167" i="5"/>
  <c r="I167" i="5" s="1"/>
  <c r="H166" i="5"/>
  <c r="I166" i="5" s="1"/>
  <c r="H159" i="5"/>
  <c r="I159" i="5" s="1"/>
  <c r="H158" i="5"/>
  <c r="I158" i="5" s="1"/>
  <c r="H112" i="5"/>
  <c r="I112" i="5" s="1"/>
  <c r="H108" i="5"/>
  <c r="I108" i="5" s="1"/>
  <c r="H75" i="5"/>
  <c r="I75" i="5" s="1"/>
  <c r="H71" i="5"/>
  <c r="I71" i="5" s="1"/>
  <c r="H54" i="5"/>
  <c r="I54" i="5" s="1"/>
  <c r="H53" i="5"/>
  <c r="I53" i="5" s="1"/>
  <c r="H29" i="5"/>
  <c r="I29" i="5" s="1"/>
</calcChain>
</file>

<file path=xl/sharedStrings.xml><?xml version="1.0" encoding="utf-8"?>
<sst xmlns="http://schemas.openxmlformats.org/spreadsheetml/2006/main" count="3051" uniqueCount="1100">
  <si>
    <t>№</t>
  </si>
  <si>
    <t>Лекарственное средство</t>
  </si>
  <si>
    <t>МНН(INN)</t>
  </si>
  <si>
    <t>Держатель РУ</t>
  </si>
  <si>
    <t>Производитель</t>
  </si>
  <si>
    <t>Страна производителя</t>
  </si>
  <si>
    <t>Базисная цена</t>
  </si>
  <si>
    <t>Предельная оптовая цена (сом)</t>
  </si>
  <si>
    <t>Предельная розничная цена (сом)</t>
  </si>
  <si>
    <t>ООО Аверси-Рационал</t>
  </si>
  <si>
    <t>Грузия</t>
  </si>
  <si>
    <t>Авторекс 5мг таблетки №30</t>
  </si>
  <si>
    <t>Belinda Laboratories</t>
  </si>
  <si>
    <t>REPLEK FARM Ltd.</t>
  </si>
  <si>
    <t>Македония</t>
  </si>
  <si>
    <t>Адазал Нео 400 мг табл.п.о. №1</t>
  </si>
  <si>
    <t>Citco Chemicals Ltd</t>
  </si>
  <si>
    <t>Remedy Group СП ООО</t>
  </si>
  <si>
    <t>Узбекистан</t>
  </si>
  <si>
    <t>Аджифер-Х, сироп 150 мл №1</t>
  </si>
  <si>
    <t>Железа (III) гидроксид полимальтозный комплекс</t>
  </si>
  <si>
    <t>Agio Pharmaceuticals Ltd.</t>
  </si>
  <si>
    <t>Индия</t>
  </si>
  <si>
    <t>Адипин 10 мг табл.п.о. №30</t>
  </si>
  <si>
    <t>Джи Эм Фармасютикалс (GM Pharmaceuticals Ltd)</t>
  </si>
  <si>
    <t>Адипин 5 мг табл.п.о. №30</t>
  </si>
  <si>
    <t>Эпинефрин</t>
  </si>
  <si>
    <t>ЧАО
 "Фармацевтическая 
фирма "Дарница"</t>
  </si>
  <si>
    <t>ЧАО "Фармацевтическая 
фирма "Дарница"</t>
  </si>
  <si>
    <t>Украина</t>
  </si>
  <si>
    <t>Адреналин-Здоровье 1,8 мг/мл 1 мл р-р д/ин.амп. №10</t>
  </si>
  <si>
    <t>Здоровье фармацевтическая компания ООО</t>
  </si>
  <si>
    <t>Азалептол 100 мг табл. №50</t>
  </si>
  <si>
    <t>ЧАО «Технолог»</t>
  </si>
  <si>
    <t>Азалептол 25 мг табл. №50</t>
  </si>
  <si>
    <t>Азивирус, таблетки покрытые пленочной оболочкой 500 мг № 3</t>
  </si>
  <si>
    <t>Верисфилд (Великобритания) Лтд.</t>
  </si>
  <si>
    <t>РАФАРМ С.А.</t>
  </si>
  <si>
    <t>Греция</t>
  </si>
  <si>
    <t>Азимак, порошок для приготовления суспензии для приема внутрь, 200 мг/5 мл 30 мл №1</t>
  </si>
  <si>
    <t>Азитромицин</t>
  </si>
  <si>
    <t>ООО Джи Эм Фармасютикалс (GM Pharmaceuticals Ltd)</t>
  </si>
  <si>
    <t>Уорлд Медицин Илач Сан. ве Тидж. А.Ш.</t>
  </si>
  <si>
    <t>Турция</t>
  </si>
  <si>
    <t>Азимак® 250 мг капс. №6</t>
  </si>
  <si>
    <t>Азимак® 500 мг капс. №3</t>
  </si>
  <si>
    <t>Азисер 200 200 мг/5 мл 15 мл сусп.д/приема внутрь №1</t>
  </si>
  <si>
    <t>Venus International</t>
  </si>
  <si>
    <t>Азисер 250 250 мг табл.п.о. №6</t>
  </si>
  <si>
    <t>Азисер 500 500 мг табл.п.о. №3</t>
  </si>
  <si>
    <t>Азит 20 мг/мл 30 мл сусп.д/приема внутрь №1</t>
  </si>
  <si>
    <t>Zee Laboratories</t>
  </si>
  <si>
    <t>Азит 250 250 мг табл. №10</t>
  </si>
  <si>
    <t>Азит 500 500 мг табл.п.п.о. №10</t>
  </si>
  <si>
    <t>Азитро® 250 мг капс. №6</t>
  </si>
  <si>
    <t>Химфарм АО</t>
  </si>
  <si>
    <t>Казахстан</t>
  </si>
  <si>
    <t>Азитро® 500 мг табл.п.о. №3</t>
  </si>
  <si>
    <t>Азитромицин Лек®,таблетки, покрытые пленочной оболочкой 500 мг №3</t>
  </si>
  <si>
    <t>Сандоз Фармасьютикалз д.д.</t>
  </si>
  <si>
    <t>Сандоз ГмбХ</t>
  </si>
  <si>
    <t>Австрия</t>
  </si>
  <si>
    <t>Аквапен-I , порошок для прюр-ра для инъекций, 500+ 500 мг №1</t>
  </si>
  <si>
    <t>Имипенем + Циластатин</t>
  </si>
  <si>
    <t>VMG Pharmaceuticals Pvt. Ltd.</t>
  </si>
  <si>
    <t>Аксон-Л 1 г  пор.для пр.р-ра для ин.во фл. №1/№1</t>
  </si>
  <si>
    <t>Cadila Pharmaceuticals Ltd</t>
  </si>
  <si>
    <t>Албез 200 мг табл.п.о. №5</t>
  </si>
  <si>
    <t>Алвормин,таблетки жевательные, 400 мг №3</t>
  </si>
  <si>
    <t>Vegapharm LLP</t>
  </si>
  <si>
    <t>Next Wave (India)</t>
  </si>
  <si>
    <t>Аллервег, таблетки, 10 мг, №10</t>
  </si>
  <si>
    <t>Альбезол® табл. 400 мг №30</t>
  </si>
  <si>
    <t>Нобел Алматинская Фармацевтическая Фабрика АО</t>
  </si>
  <si>
    <t>4 173,79</t>
  </si>
  <si>
    <t>4 549,43</t>
  </si>
  <si>
    <t>5 322,83</t>
  </si>
  <si>
    <t>Альбезол® табл. 400 мг №60</t>
  </si>
  <si>
    <t>5 696,51</t>
  </si>
  <si>
    <t>6 209,19</t>
  </si>
  <si>
    <t>7 264,75</t>
  </si>
  <si>
    <t>Альбезол®, табл.400 мг №1</t>
  </si>
  <si>
    <t>Альбемакс, таблетки жевательные 400 мг №4</t>
  </si>
  <si>
    <t>"БиХелзФарм"</t>
  </si>
  <si>
    <t>Макстар Био-Геникс</t>
  </si>
  <si>
    <t>Амвастан, таблетки, покрытые пленочной оболочкой, 20 мг	№30</t>
  </si>
  <si>
    <t>Аторвастатин</t>
  </si>
  <si>
    <t>Амоклавин-АМТ 875 мг/125 мг табл.п.п.о. №10</t>
  </si>
  <si>
    <t>ДЭВА ХОЛДИНГ А.Ш.</t>
  </si>
  <si>
    <t>Амоксиклав® 2х, табл.п.п.о., 1000 мг, №10</t>
  </si>
  <si>
    <t>Лек д.д.</t>
  </si>
  <si>
    <t>Словения</t>
  </si>
  <si>
    <t>Амоксиклав® 2х, табл.п.п.о., 625 мг, №15</t>
  </si>
  <si>
    <t xml:space="preserve">Амоксиклав® 2Х, таблетки, покрытые пленочной оболочкой, 625 мг № 10 </t>
  </si>
  <si>
    <t xml:space="preserve">	Амоксициллин + 
Клавулановая кислота</t>
  </si>
  <si>
    <t>Амоксиклав®, пор. д/приг. сусп. для внут.прим., 156,25 мг/5 мл, 100 мл, № 1</t>
  </si>
  <si>
    <t>Амоксиклав®, пор. д/приг. сусп. для внут.прим.,312,5 мг/5 мл, 100 мл № 1</t>
  </si>
  <si>
    <t>Арвастатин-20, 20мг таб.п.о.№30</t>
  </si>
  <si>
    <t>Karan Healthcare Pvt. Ltd.</t>
  </si>
  <si>
    <t>Cure Quick Pharmaceuticals</t>
  </si>
  <si>
    <t>Арвастатин-40, 40 мг таб.п.о. №30</t>
  </si>
  <si>
    <t>Ардуан, лиофлиз. пор. д/приг. р-ра д/инъек. с 
р-лем, 4 мг/2 мл № 25</t>
  </si>
  <si>
    <t>Пипекурония 
бромид</t>
  </si>
  <si>
    <t>ОАО
 "Гедеон Рихтер"</t>
  </si>
  <si>
    <t>Венгрия</t>
  </si>
  <si>
    <t>Артрокол, раствор для инъекций 100 мг 2 мл №5</t>
  </si>
  <si>
    <t>Кетопрофен</t>
  </si>
  <si>
    <t>ФармаВижн Санайи ве Тиджарет А.Ш.</t>
  </si>
  <si>
    <t>Аторвакор 20 мг табл.п.о. №30</t>
  </si>
  <si>
    <t>Фармак АО</t>
  </si>
  <si>
    <t>Аторвакор 40 мг табл.п.о. №30</t>
  </si>
  <si>
    <t>Аторвастатин-Санто® таблетки, покрытые оболочкой 20 мг №30</t>
  </si>
  <si>
    <t xml:space="preserve">Аторвастатин-Санто® таблетки, покрытые оболочкой 40 мг №30 </t>
  </si>
  <si>
    <t>Аторис® 20 мг табл.п.п.о. №30</t>
  </si>
  <si>
    <t>КРКА, д.д., Ново место</t>
  </si>
  <si>
    <t>Аторис® 20 мг табл.п.п.о. №90</t>
  </si>
  <si>
    <t>Аторис®, таблетки, покрытые пленочной оболочкой, 40 мг, №30</t>
  </si>
  <si>
    <t>КРКА д.д.,Ново место</t>
  </si>
  <si>
    <t>Бактокс®, порошок для приготовления суспензии для приема внутрь, 125 мг/5 мл 60 мл №1</t>
  </si>
  <si>
    <t>Амоксициллин</t>
  </si>
  <si>
    <t>Лаборатория Иннотек Интернасиональ</t>
  </si>
  <si>
    <t>Sandoz GmbH</t>
  </si>
  <si>
    <t>Бактокс®, порошок для приготовления суспензии для приема внутрь, 250 мг/5 мл 60 мл №1</t>
  </si>
  <si>
    <t>Беклометазон 100 мкг/доза 200 доз аэроз.д/ингал.доз. №1</t>
  </si>
  <si>
    <t>Биннофарм АО</t>
  </si>
  <si>
    <t>Россия</t>
  </si>
  <si>
    <t>Беклометазон 250 мкг/доза 200 доз аэроз.д/ингал.доз. №1</t>
  </si>
  <si>
    <t>Белазидим,порош.для пр.р-ра для ин.1г №1</t>
  </si>
  <si>
    <t>Nectar Lifesciences Ltd</t>
  </si>
  <si>
    <t>Беландж 5 мг табл.п.п.о. №30</t>
  </si>
  <si>
    <t>Бензим, порошок для приготовления раствора для инъекций  40 мг № 1 в комплекте с растворителем (вода для инъекций 10 мл)</t>
  </si>
  <si>
    <t>Wilshire Laboratories (Pvt.) Ltd.</t>
  </si>
  <si>
    <t>Пакистан</t>
  </si>
  <si>
    <t>Берлиприл® 10, табл. 10 мг №30</t>
  </si>
  <si>
    <t>Берлин - Хеми АГ/Менарини Групп</t>
  </si>
  <si>
    <t>Германия</t>
  </si>
  <si>
    <t>Берлиприл® 20, табл. 20 мг №30</t>
  </si>
  <si>
    <t>Берлиприл® 5, таблетки 5 мг №30</t>
  </si>
  <si>
    <t xml:space="preserve">Бисомор 10мг таб.п.п.об. № 30 </t>
  </si>
  <si>
    <t>Бисопролол</t>
  </si>
  <si>
    <t>Эдж Фарма Прайвет Лимитед</t>
  </si>
  <si>
    <t>Бисомор 2,5 таб.п.пл.об. № 30</t>
  </si>
  <si>
    <t>Бисомор 5 таб.п.пл.об. № 30</t>
  </si>
  <si>
    <t>Бисопол, таблетки, покрытые оболочкой 10 мг №30</t>
  </si>
  <si>
    <t>АО "Химфарм"</t>
  </si>
  <si>
    <t>Бисопол, таблетки, покрытые оболочкой 2,5 мг №30</t>
  </si>
  <si>
    <t>Бисопол, таблетки, покрытые оболочкой 5 мг №30</t>
  </si>
  <si>
    <t>Бисопрол 10 мг табл. №30</t>
  </si>
  <si>
    <t>Бисопрол 5 мг табл. №30</t>
  </si>
  <si>
    <t>Бисопролол Лек® 5 мг табл.п.п.о. №30</t>
  </si>
  <si>
    <t>Представительство Акционерного общества "Сандоз д.д." в Кыргызской Республике</t>
  </si>
  <si>
    <t>ЛЕК С.А.</t>
  </si>
  <si>
    <t>Польша</t>
  </si>
  <si>
    <t>Бисопролол Лек®, таблетки, покрытые пленочной оболочкой, 10 мг, № 30</t>
  </si>
  <si>
    <t>Lek S.A.</t>
  </si>
  <si>
    <t>Болнол ДФ 75 мг/3мл 3 мл р-р д/ин.амп. №10</t>
  </si>
  <si>
    <t>Isshaan Healthcare Pvt. Ltd.</t>
  </si>
  <si>
    <t>Вамоклар, таблетки, покрытые пленочной оболочкой, 500 мг №14</t>
  </si>
  <si>
    <t>Кларитромицин</t>
  </si>
  <si>
    <t>Рекордати Илач Сан ве Тидж А.Ш.</t>
  </si>
  <si>
    <t>Ванкомицин-ТФ, порошок для приготовления раствора для инфузий 1000 мг №5</t>
  </si>
  <si>
    <t>СООО ТрайплФарм</t>
  </si>
  <si>
    <t>Беларусь</t>
  </si>
  <si>
    <t>Вентолин 100 мкг/доза 200 доз аэроз.д/ингал.доз. №1</t>
  </si>
  <si>
    <t>ГлаксоСмитКляйн Трейдинг ЗАО</t>
  </si>
  <si>
    <t>Глаксо Вэллком Продакшн</t>
  </si>
  <si>
    <t>Франция</t>
  </si>
  <si>
    <t>Вермокс 100 мг табл. №6</t>
  </si>
  <si>
    <t>Гедеон Рихтер Румыния  АО</t>
  </si>
  <si>
    <t>Румыния</t>
  </si>
  <si>
    <t>Галоперидол-Рихтер 5 мг/мл 1 мл р-р д/ин.амп. №5</t>
  </si>
  <si>
    <t>Гедеон Рихтер ОАО</t>
  </si>
  <si>
    <t>Галоприл, раствор для инъекций 5 мг/мл 	1 мл №10</t>
  </si>
  <si>
    <t>Здоровье Народу ХФП ООО</t>
  </si>
  <si>
    <t>Гелмадол, табл.п.п.о. 200мг  №2</t>
  </si>
  <si>
    <t>Уорлд Медицин Илач Сан ве Тидж А.Ш.</t>
  </si>
  <si>
    <t xml:space="preserve">Гепарин, раствор для инъекций   5000 МЕ/мл 1 мл №5
</t>
  </si>
  <si>
    <t>Гепарин</t>
  </si>
  <si>
    <t>СП ООО UZGERMED PHARM</t>
  </si>
  <si>
    <t>Гепарин-Белмед 5000 ЕД/мл 5 мл р-р д/ин.амп. №5</t>
  </si>
  <si>
    <t>Белмедпрепараты РУП</t>
  </si>
  <si>
    <t>Пьер Фабр Медикамент Продакшн</t>
  </si>
  <si>
    <t>Глюкофаж® 1000 мг табл.п.п.о. №60</t>
  </si>
  <si>
    <t>Мерк Сантэ с.а.с</t>
  </si>
  <si>
    <t>Глюкофаж® 500 мг табл.п.п.о. №60</t>
  </si>
  <si>
    <t>Глюкофаж® 850 мг табл.п.п.о. №60</t>
  </si>
  <si>
    <t>Дексаметазон 4 мг/мл 1 мл р-р д/ин.амп. №25</t>
  </si>
  <si>
    <t>К.О. Ромфарм Компани С.Р.Л.</t>
  </si>
  <si>
    <t>Дексаметазон раствор для инъекций 4 мг/мл №25</t>
  </si>
  <si>
    <t>Дексаметазона фосфат 4 мг/мл 1 мл р-р д/ин.амп. №10</t>
  </si>
  <si>
    <t>Дексаметазон-Аджио, раствор для инъекций 4 мг/мл 1мл №25</t>
  </si>
  <si>
    <t>Agio Pharmaceuticals LTD</t>
  </si>
  <si>
    <t>Депакин® 57,64 мг/мл 150 мл сироп д/приема внутрь №1</t>
  </si>
  <si>
    <t>Вальпроевая кислота</t>
  </si>
  <si>
    <t>Санофи Авентис Франс</t>
  </si>
  <si>
    <t>Юнитер Ликвид Мануфэкчуринг</t>
  </si>
  <si>
    <t>Депакин® Хроно 500 мг табл.пролонг.п.мембран.о. №30</t>
  </si>
  <si>
    <t>Санофи Винтроп Индустрия</t>
  </si>
  <si>
    <t>1 003,28</t>
  </si>
  <si>
    <t>1 183,86</t>
  </si>
  <si>
    <t xml:space="preserve">Депакин® Хроно, 	таблетки, пролонгированного действия, покрытые пленочной оболочкой 300 мг №100 </t>
  </si>
  <si>
    <t>1 811,98</t>
  </si>
  <si>
    <t>1 975,06</t>
  </si>
  <si>
    <t>2 310,82</t>
  </si>
  <si>
    <t>Диаформин 1000 мг табл.п.п.о. №60</t>
  </si>
  <si>
    <t>Диаформин 850 мг табл. №30</t>
  </si>
  <si>
    <t>Диаформин, таблетки 500 мг №60</t>
  </si>
  <si>
    <t>Метформин</t>
  </si>
  <si>
    <t>ПАО Фармак</t>
  </si>
  <si>
    <t>Диаформин, таблетки, 850 мг №60</t>
  </si>
  <si>
    <t>Диклоберл® N75 25 мг/мл 3 мл р-р д/ин.амп. №5</t>
  </si>
  <si>
    <t>А.Менарини Мэнюфекчеринг Лоджистикс энд Сервисиз С.р.Л.</t>
  </si>
  <si>
    <t>Италия</t>
  </si>
  <si>
    <t>Диклофаст М,  раствор для внутривенного и внутримышечного введения,25 мг/1 мл 3 мл №5</t>
  </si>
  <si>
    <t xml:space="preserve">Диклофенак </t>
  </si>
  <si>
    <t>ЧАО "Лекхим-Харьков"</t>
  </si>
  <si>
    <t>Диклофенак-АМТ, раствор для инъекций 25 мг/мл 3 мл №10</t>
  </si>
  <si>
    <t>ДАНСОН-БГ ООД</t>
  </si>
  <si>
    <t>ВЕТПРОМ АД</t>
  </si>
  <si>
    <t>Болгария</t>
  </si>
  <si>
    <t>Диклофенак-АМТ, раствор для инъекций 25 мг/мл 3 мл №5</t>
  </si>
  <si>
    <t>Динапар AQ, раствор для инъекций, 75 мг/мл, 1 мл, №5</t>
  </si>
  <si>
    <t>Troikaa Pharmaceuticals Ltd.</t>
  </si>
  <si>
    <t>Диротон®, таблетки 10 мг №28</t>
  </si>
  <si>
    <t>Лизиноприл</t>
  </si>
  <si>
    <t>ОАО "Гедеон Рихтер"</t>
  </si>
  <si>
    <t>Диротон®, таблетки 20мг №28</t>
  </si>
  <si>
    <t>Диротон®, таблетки 5 мг №28</t>
  </si>
  <si>
    <t>Дифлюкан®, капсулы 150 мг №1</t>
  </si>
  <si>
    <t>Флуконазол</t>
  </si>
  <si>
    <t>Пфайзер Эйч.Си.Пи.Корпорейшн</t>
  </si>
  <si>
    <t>Фарева Амбуаз</t>
  </si>
  <si>
    <t>Замецин 500, 
раствор для инъекций 500 мг/2 мл №1</t>
  </si>
  <si>
    <t>Амикацин</t>
  </si>
  <si>
    <t>VITAMED INT LTD</t>
  </si>
  <si>
    <t>Coral Laboratories Ltd.</t>
  </si>
  <si>
    <t>Земо, лиофилизат для 
приг. р-ра д/инъек. 40 мг,№1</t>
  </si>
  <si>
    <t>Омепразол</t>
  </si>
  <si>
    <t>Agio 
Pharmaceuticals 
Ltd.</t>
  </si>
  <si>
    <t>Зенаком, таблетки, покрытые пленочной оболочкой 400 мг №2</t>
  </si>
  <si>
    <t>Myungmoon Pharm Co. Ltd.</t>
  </si>
  <si>
    <t>Миунгмун Фармасьютикал Ко., Лтд</t>
  </si>
  <si>
    <t>Южная Корея</t>
  </si>
  <si>
    <t>Зентокс HB, таблетки, покрытые пленочной оболочкой 400 мг №6</t>
  </si>
  <si>
    <t>Theragen Etex Co. Ltd.</t>
  </si>
  <si>
    <t>Зиромин 200 мг/5 мл 30 мл пор.д/сусп.д/приема внутрь №1</t>
  </si>
  <si>
    <t>Зитмак® 200, порошок для приготовления суспензии для приема внутрь 200 мг/5 мл 15 мл в комплекте с 9 мл воды очищенной</t>
  </si>
  <si>
    <t>Зитромед-500 500 мл табл.п.о. №3</t>
  </si>
  <si>
    <t>SR Medicare Pvt. Ltd.</t>
  </si>
  <si>
    <t>Зицин капс. 250мг №6</t>
  </si>
  <si>
    <t>Зонд-4 2 мг/2 мл 2 мл р-р д/ин.амп. №10</t>
  </si>
  <si>
    <t>Ондансетрон</t>
  </si>
  <si>
    <t>Зонд-4 2 мг/5 мл 30 мл р-р д/приема внутрь №1</t>
  </si>
  <si>
    <t>Зонд-4 4 мг табл.п.п.о. №10</t>
  </si>
  <si>
    <t>Изо-Мик 1,25 мг/доза 300 доз 15 мл спрей сублингв.доз. №1</t>
  </si>
  <si>
    <t>Изосорбида динитрат</t>
  </si>
  <si>
    <t>Микрохим НПФ ООО</t>
  </si>
  <si>
    <t>Индапамид</t>
  </si>
  <si>
    <t>Польфарма Фармацевтический завод АО</t>
  </si>
  <si>
    <t>Инсуфор, таблетки покрытые пленочной оболочкой, 1000 мг, №30</t>
  </si>
  <si>
    <t>Инсуфар Лабораторис Илачлары Лимитед Ширкети</t>
  </si>
  <si>
    <t>Инсуфор, таблетки покрытые пленочной оболочкой, 500 мг, №30</t>
  </si>
  <si>
    <t>Инсуфор, таблетки покрытые пленочной оболочкой, 850 мг, №30</t>
  </si>
  <si>
    <t>Карбамазепин 200 мг табл. №50</t>
  </si>
  <si>
    <t>Кардоритм, таблетки, покрытые пленочной оболочкой 5мг  №30</t>
  </si>
  <si>
    <t>Нобел Илач Санайи ве Тиджарет А.Ш.</t>
  </si>
  <si>
    <t>Кардоритм,таблетки, покрытые пленочной оболочкой 10 мг №30</t>
  </si>
  <si>
    <t>Бисопролол фумарат</t>
  </si>
  <si>
    <t>Карлон 10, таблетки 10 мг № 20</t>
  </si>
  <si>
    <t>Эналаприл малеат</t>
  </si>
  <si>
    <t>Представительство АО "Нобел Алматинская Фармацевтическая Фабрика"</t>
  </si>
  <si>
    <t>Катенокс, раствор для инъекций 4000 анти-Ха МЕ/0,4 мл №1</t>
  </si>
  <si>
    <t>Roger Medicals</t>
  </si>
  <si>
    <t>Gland Pharma Limited</t>
  </si>
  <si>
    <t>Катенокс, раствор для инъекций 6000 анти-Ха МЕ/0,6 мл №1</t>
  </si>
  <si>
    <t>Квамател® 20 мг табл.п.п.о. №28</t>
  </si>
  <si>
    <t>Квамател® 40 мг табл.п.п.о. №14</t>
  </si>
  <si>
    <t>Кетанейм ретард, таблетки пролонгированнного действия, 150 мг, №20</t>
  </si>
  <si>
    <t>Neo Universe LLP</t>
  </si>
  <si>
    <t>Кетанейм форте, таблетки покртие пленочный оболочкой 100 мг, №20</t>
  </si>
  <si>
    <t>Кетонал® , капс. 50 мг, № 25</t>
  </si>
  <si>
    <t>Лек
 Фармасьютикалз
 д.д</t>
  </si>
  <si>
    <t>Кетонал® , форте таблетки, покрытые  пленочной оболочкой 100 мг № 20</t>
  </si>
  <si>
    <t>Кетонал® Дуо, капсулы с модиф. высвобождением 
150 мг № 30</t>
  </si>
  <si>
    <t>Кетонал®, р-р д/инъек.
50 мг/мл 2 мл, № 10</t>
  </si>
  <si>
    <t>Кетопрофен,р-р д/в/в и в/м введ 50 мг/мл, амп 2 мл №5</t>
  </si>
  <si>
    <t>Синтез ОАО</t>
  </si>
  <si>
    <t>Кетотоп® 100 мг/мл 2 мл р-р д/ин.амп. №10</t>
  </si>
  <si>
    <t>Кетотоп® форте 100 мг табл.п.о. №20</t>
  </si>
  <si>
    <t>Клабел® 500, табл.п.п.о.500 мг  №14</t>
  </si>
  <si>
    <t>АО "Нобел Алматинская Фармацевтическая Фабрика"</t>
  </si>
  <si>
    <t>Клавомед 156,25 мг/5 мл 80 мл пор.д/сусп.д/приема внутрь №1</t>
  </si>
  <si>
    <t>УОРЛД МЕДИЦИН ЛИМИТЕД</t>
  </si>
  <si>
    <t>Седико Фармасьютикал Ко.</t>
  </si>
  <si>
    <t>Египет</t>
  </si>
  <si>
    <t>Клавомед 312,5 мг/5 мл 80 мл пор.д/сусп.д/приема внутрь №1</t>
  </si>
  <si>
    <t>Клавомед 875 мг/125 мг таблетки п.п.о №10</t>
  </si>
  <si>
    <t>Кларанта 250 мг № 14</t>
  </si>
  <si>
    <t>Аджанта Фарма Лтд</t>
  </si>
  <si>
    <t>Кларанта 500 № 14</t>
  </si>
  <si>
    <t>Кларион 250 мг табл.п.п.о. №10</t>
  </si>
  <si>
    <t>Ferozsons Laboratories Limited</t>
  </si>
  <si>
    <t>Кларион 500 мг табл.п.п.о. №10</t>
  </si>
  <si>
    <t>Кларион, гранулы для приготовления суспензии, для приема внутрь 125 мг/5 мл 60 мл№1</t>
  </si>
  <si>
    <t>Кларитромицин Протекх-250 250 мг табл.п.п.о. №10</t>
  </si>
  <si>
    <t>Protech Biosystems PVT</t>
  </si>
  <si>
    <t>Клодифен 75 мг/мл 3 мл р-р д/ин.амп. №5</t>
  </si>
  <si>
    <t>Е.И.П.И.Ко</t>
  </si>
  <si>
    <t>Конкор® 10 мг табл.п.п.о. №30</t>
  </si>
  <si>
    <t>ООО Мерк</t>
  </si>
  <si>
    <t>Мерк КГаА</t>
  </si>
  <si>
    <t>Конкор® 10 мг табл.п.п.о. №50</t>
  </si>
  <si>
    <t>Конкор® 5 мг табл.п.п.о. №30</t>
  </si>
  <si>
    <t>Конкор® 5 мг табл.п.п.о. №50</t>
  </si>
  <si>
    <t>Конкор® Кор 2,5 мг табл.п.п.о. №30</t>
  </si>
  <si>
    <t>Контролок®  Контрол, таблетки, покрытые кишечнорастворимой оболочкой 20 мг №14</t>
  </si>
  <si>
    <t xml:space="preserve">Пантопразол </t>
  </si>
  <si>
    <t>Такеда ГмбХ, Ораниенбург</t>
  </si>
  <si>
    <t>Короним® 10, табл. 10 мг №20</t>
  </si>
  <si>
    <t>Амлодипин</t>
  </si>
  <si>
    <t>Нобел Алматинская Фармацевтическая Фабрика АО, Казахстан</t>
  </si>
  <si>
    <t>Короним® 5, табл. 5 мг №20</t>
  </si>
  <si>
    <t>Ксемин,	капсулы 	100 мг №14</t>
  </si>
  <si>
    <t>Лемоксол® 1 г  пор.лиоф.д/ин.во фл. №1</t>
  </si>
  <si>
    <t>DEMO S.A. Pharmaceutical Industry</t>
  </si>
  <si>
    <t>Лизинокор, таблетки покрытые оболочкой, 5 мг, №20</t>
  </si>
  <si>
    <t>Лизинокор, таблетки, покрытые оболочной, 10 мг, №20</t>
  </si>
  <si>
    <t>Липостатин, таблетки покрытые пленочной оболочкой 20 мг  №28</t>
  </si>
  <si>
    <t>Оксфорд Лабораториз Пвт. Лтд.</t>
  </si>
  <si>
    <t>Липостатин, таблетки, покрытые оболочкой 10мг №28</t>
  </si>
  <si>
    <t>Липримар ST™, таблетки, покрытые пленочной оболочкой 20 мг №30</t>
  </si>
  <si>
    <t>Пфайзер Фармасьютикалз ЛЛС, США</t>
  </si>
  <si>
    <t>Пфайзер Фармасьютикалз ЛЛС</t>
  </si>
  <si>
    <t>США</t>
  </si>
  <si>
    <t>Липримар ST™, таблетки, покрытые пленочной оболочкой 40 мг №30</t>
  </si>
  <si>
    <t>Хуабэй Фармацевтическая корпорация (North China Pharmaceutical Co., Ltd.)</t>
  </si>
  <si>
    <t>Китай</t>
  </si>
  <si>
    <t>Мегасеф® 250,порошок для приготовления раствора для инъекций 250 мг  в комплекте с растворителем  2 мл</t>
  </si>
  <si>
    <t>Мегасеф® 500, табл.п.п.о.500 мг  №10</t>
  </si>
  <si>
    <t>Мегасеф® 750, порошок для приготовления раствора для инъекций 750 мг в комплекте с растворителем 6 мл</t>
  </si>
  <si>
    <t>Мелепсин 200 мг табл. №50</t>
  </si>
  <si>
    <t>Меристат-Сановель 125 мг/5 мл 70 мл гран.д/сусп.местн. №1</t>
  </si>
  <si>
    <t>Сановель Фармако-индустриальная ТК</t>
  </si>
  <si>
    <t>Меристат-Сановель 250 мг/5 мл 50 мл гран.д/сусп.местн. №1</t>
  </si>
  <si>
    <t>Меркацин, раствор для инъекций 100 мг/2 мл 2 мл №2</t>
  </si>
  <si>
    <t>Меркацин, раствор для инъекций 500 мг/2 мл 2 мл №1</t>
  </si>
  <si>
    <t>Меропенем-ТФ, порошок для приготовления раствора для в/в введения, 1000 мг, №5</t>
  </si>
  <si>
    <t>Метфиалк 1000 мг табл. №30</t>
  </si>
  <si>
    <t>Akums Drugs &amp; Pharmaceuticals Ltd</t>
  </si>
  <si>
    <t>Метфиалк 500 мг табл. №30</t>
  </si>
  <si>
    <t>Метфиалк 850 мг табл. №30</t>
  </si>
  <si>
    <t>Метфогамма® 1000 1000 мг табл.п.п.о. №120</t>
  </si>
  <si>
    <t>Верваг Фарма ГмбХ и Ко. КГ</t>
  </si>
  <si>
    <t>Драгенофарм Апотекер Пюшль ГмбХ</t>
  </si>
  <si>
    <t>Метфогамма® 1000 1000 мг табл.п.п.о. №30</t>
  </si>
  <si>
    <t>Метфогамма® 500 500 мг табл.п.п.о. №120</t>
  </si>
  <si>
    <t>Метфогамма® 500 500 мг табл.п.п.о. №30</t>
  </si>
  <si>
    <t>Метфогамма® 850 850 мг табл.п.п.о. №120</t>
  </si>
  <si>
    <t>Метфогамма® 850 850 мг табл.п.п.о. №30</t>
  </si>
  <si>
    <t>Микофлю®, капсулы, 150 мг, №1</t>
  </si>
  <si>
    <t>Наклофен 75 мг/мл р-р д/ин.амп. №5</t>
  </si>
  <si>
    <t>Наклофен дуо 75 мг капс. №20</t>
  </si>
  <si>
    <t>Нипертен® 10 мг табл.п.п.о. №30</t>
  </si>
  <si>
    <t>КРКА-РУС ООО</t>
  </si>
  <si>
    <t>Нипертен® 2,5 мг табл.п.п.о. №30</t>
  </si>
  <si>
    <t>Нипертен® 5 мг табл.п.п.о. №30</t>
  </si>
  <si>
    <t>Новаоксин, 	таблетки, покрытые пленочной оболочкой 500 мг №14</t>
  </si>
  <si>
    <t>Нольпаза® 20 мг табл. к/р, п.о. №14</t>
  </si>
  <si>
    <t>Нольпаза® 20 мг табл. к/р, п.о.№28</t>
  </si>
  <si>
    <t>Нольпаза® 40 мг табл. к/р, п.о. №14</t>
  </si>
  <si>
    <t>Нольпаза® 40 мг табл. к/р, п.о. №28</t>
  </si>
  <si>
    <t>Норваск, таблетки 5мг №30</t>
  </si>
  <si>
    <t>Пфайзер Эйч.Си.Пи. Корпорейшн</t>
  </si>
  <si>
    <t>Пфайзер Мэнюфэкчуринг Дойчленд ГмбХ</t>
  </si>
  <si>
    <t>Норваск® 10 мг табл. №30</t>
  </si>
  <si>
    <t>Нормодипин 10 мг табл. №30</t>
  </si>
  <si>
    <t>Нормодипин 5 мг табл. №30</t>
  </si>
  <si>
    <t>Омегаст®, капсулы кишечнорастворимые 20 мг № 14</t>
  </si>
  <si>
    <t>Омепразол, капсулы кишечнорастворимые, 20 мг, №10х10</t>
  </si>
  <si>
    <t>Аджио Фармацевтикалз Лимитед</t>
  </si>
  <si>
    <t>Омес  20мг №20*10 капс.</t>
  </si>
  <si>
    <t>Онтик, сироп, 2мг/5мл, 30 мл</t>
  </si>
  <si>
    <t>Serene Healthcare Pvt. Ltd.</t>
  </si>
  <si>
    <t>Corona Remedies Pvt. Ltd.</t>
  </si>
  <si>
    <t>Орадро 500 мг табл.п.п.о. №14</t>
  </si>
  <si>
    <t>Ротафарм Илачлары Лимитед Ширкети</t>
  </si>
  <si>
    <t>Пайнекс, раствор для внутримышечного введения, 75 мг/3 мл 3 мл №5</t>
  </si>
  <si>
    <t>Диклофенак</t>
  </si>
  <si>
    <t>Scottish Pharma</t>
  </si>
  <si>
    <t>Пантап® 40, табл.к/р. п.о. 40 мг № 14</t>
  </si>
  <si>
    <t>Пантопрозол</t>
  </si>
  <si>
    <t>Пантап® 40, табл.к/р. п.о. 40 мг № 28</t>
  </si>
  <si>
    <t>Пантозол 40 мг таблетки к.р. №100</t>
  </si>
  <si>
    <t>Regent Ajanta Biotech</t>
  </si>
  <si>
    <t>Племонем пор. д/приг. 
р-ра д/инъек. 1,0  мг № 1</t>
  </si>
  <si>
    <t>Меропенем</t>
  </si>
  <si>
    <t>Плетико Лабораториз Пвт. Лтд.</t>
  </si>
  <si>
    <t>Протамин-Ферейн® 10 мг/мл 5 мл р-р д/ин.в/в амп. №10</t>
  </si>
  <si>
    <t>Брынцалов-А ПАО</t>
  </si>
  <si>
    <t>Респиро 25 мкг/250 мкг 120 доз аэроз.д/ингал.доз. №1</t>
  </si>
  <si>
    <t>Рестатор,таблетки, покрытые пленочной оболочкой 40 мг №30</t>
  </si>
  <si>
    <t>Сайнокем Фармасьютикалс Лтд.</t>
  </si>
  <si>
    <t>Ривалект Ретард, таблетки с пролонгированным высвобождением, покрытые пленочной оболочкой 100 мг №20</t>
  </si>
  <si>
    <t>Belinda Laboratories LLP</t>
  </si>
  <si>
    <t>Ривалект, раствор для внутримышечного введения, 75 мг/3мл №5</t>
  </si>
  <si>
    <t>Nitin Lifesciences Ltd</t>
  </si>
  <si>
    <t>Ризопрол, таблетки, покрытые пленочной оболочкой, 5 мг №30</t>
  </si>
  <si>
    <t>Ротацеф 1 г;  пор.для пр.р-ра для ин..во фл. №1+1</t>
  </si>
  <si>
    <t>Ротафарм</t>
  </si>
  <si>
    <t>ЛДП-Лабораториос Торлан С.А.</t>
  </si>
  <si>
    <t>Испания</t>
  </si>
  <si>
    <t>Сальбутамол 100 мкг/доза 200 доз аэроз.д/ингал.доз. №1</t>
  </si>
  <si>
    <t>IMEX (ИМЭКС) ОсОО</t>
  </si>
  <si>
    <t>Цефтриаксон</t>
  </si>
  <si>
    <t>Сиофор® 1000,  табл.п.п.о. 1000 мг №60</t>
  </si>
  <si>
    <t>Лаборатори Гидотти С.п.А.</t>
  </si>
  <si>
    <t>Менарини-Фон Хейден Гмбх</t>
  </si>
  <si>
    <t>Сиспрес® 250, табл.п.п.о. 250 мг №10</t>
  </si>
  <si>
    <t>Ципрофлоксацин</t>
  </si>
  <si>
    <t xml:space="preserve">Сиспрес® 500, таблетки,покрытые пленочной оболочкой 500 мг № 10 </t>
  </si>
  <si>
    <t>Стамик 40 мг.к/р,п.о.№28</t>
  </si>
  <si>
    <t>Helba Ilac Ic ve Dis San. Tic. A.S.</t>
  </si>
  <si>
    <t>Merkez Laboratory Pharmaceutical and Trade Co.</t>
  </si>
  <si>
    <t>Новатор Фарма</t>
  </si>
  <si>
    <t>Великобритания</t>
  </si>
  <si>
    <t>Теофил® СР 100,капсулы с пролонгированным высвобождением 100 мг № 30</t>
  </si>
  <si>
    <t>Теофиллин</t>
  </si>
  <si>
    <t>Теофил® СР 200, капсулы с пролонгированным высвобождение 200 мг № 30</t>
  </si>
  <si>
    <t>Теофил® СР 300, капсулы с пролонгированным высвобождения 300 мг № 30</t>
  </si>
  <si>
    <t>Торвитин® 20 мг табл.п.о. №20</t>
  </si>
  <si>
    <t>Польфарма Фармацевтический завод  АО</t>
  </si>
  <si>
    <t>Улсепан 40 мг табл.к/р п.о. №14</t>
  </si>
  <si>
    <t>Борщаговский ХФЗ ПАО НПЦ</t>
  </si>
  <si>
    <t>Сандоз Илак Санаи ве Тикарет А.С.</t>
  </si>
  <si>
    <t>Феррум Лек® 100 мг табл.жев. №30</t>
  </si>
  <si>
    <t>Феррус-S 50 мг/5 мл сироп для приема внутрь №1</t>
  </si>
  <si>
    <t>Феррус-С 100 мг/0,55 мг капс. №30</t>
  </si>
  <si>
    <t>ФИОРЕ-Ф, таблетки жевательные 100 мг/35 мг, № 30</t>
  </si>
  <si>
    <t>Фленокс 4000 анти-Ха МЕ/0,4 мл р-р д/ин.амп. №10</t>
  </si>
  <si>
    <t>Фленокс 6000 анти-Ха МЕ/0,6 мл р-р д/ин.амп. №10</t>
  </si>
  <si>
    <t>Флунол® 50, капс.50 мг  №7</t>
  </si>
  <si>
    <t>Флузамед 2 мг/мл 100 мл р-р д/инф.фл./бут. №1</t>
  </si>
  <si>
    <t>Мефар Илач Санайии А.Ш.</t>
  </si>
  <si>
    <t>Флузин, капсулы, 150 мг, №2</t>
  </si>
  <si>
    <t>Флузон - 150 150 мг табл.п.п.о. №2</t>
  </si>
  <si>
    <t>Флукацеф,раствор для инфузий 200 мг/100 мл №1</t>
  </si>
  <si>
    <t>Eurolife Healthcare Pvt.Ltd.</t>
  </si>
  <si>
    <t>Флуконазол 100 мг табл.п.о. №10</t>
  </si>
  <si>
    <t>Флуконазол 150 мг табл.п.о. №2</t>
  </si>
  <si>
    <t>Флуконазол 50 мг табл.п.о. №10</t>
  </si>
  <si>
    <t>Флунол® 150, капсулы, 150 мг, №1</t>
  </si>
  <si>
    <t>Флунол® 150, капсулы, 150 мг, №2</t>
  </si>
  <si>
    <t>Флупамид СР-Сановель 1,5 мг табл.п.п.о.пролонг. №30</t>
  </si>
  <si>
    <t>Флюканол 2 мг/мл 100 мл р-р д/инф.фл./бут. №1</t>
  </si>
  <si>
    <t>Baxter Pharmaceutical India Private Ltd.</t>
  </si>
  <si>
    <t>Фобос, капсулы 200мг №7</t>
  </si>
  <si>
    <t>Форметин® 0,85 г табл. №60</t>
  </si>
  <si>
    <t>Фармстандарт-Лексредства ОАО</t>
  </si>
  <si>
    <t>Фромилид® 500 мг табл.п.п.о. №14</t>
  </si>
  <si>
    <t>Цеф III 1 г пор.для пр.р-ра для ин. №1</t>
  </si>
  <si>
    <t>Цефамед 1 г   пор.для пр.р-ра для в/в и в/м введ.во фл. №1+1</t>
  </si>
  <si>
    <t>Цефепим, порошок для приготовления раствора для инъекций 1 г	№10</t>
  </si>
  <si>
    <t>Цефепим</t>
  </si>
  <si>
    <t>ОАО "Борисовский завод медицинских препаратов"</t>
  </si>
  <si>
    <t>Цефикси-1000 1 г/10 мл пор.лиоф.д/ин.амп. №1/№1</t>
  </si>
  <si>
    <t>Сирен Хелскэр</t>
  </si>
  <si>
    <t>Сакар Хелскэр Пвт. Лтд.</t>
  </si>
  <si>
    <t>Цефис 1 г пор.д/приг. р-ра д/ин. №3</t>
  </si>
  <si>
    <t>Ис Групп Фарма ООО</t>
  </si>
  <si>
    <t>Купер Фарма Лимитед</t>
  </si>
  <si>
    <t>Цефон-1000, порошок для приготовления раствора для инъекций, 1000 мг	№1</t>
  </si>
  <si>
    <t>Zee Laboratories Limited</t>
  </si>
  <si>
    <t>Цефруз плюс 1.0, порошок для приготовления раствора для внутримышечного введения 1 г №1</t>
  </si>
  <si>
    <t>Brawn Laboratories Ltd</t>
  </si>
  <si>
    <t>Цефтас, порошок для приготовления раствора для внутривенного и внутримышечного введения в комплекте с растворителем , 1 г №1</t>
  </si>
  <si>
    <t>Kwality Pharmaceuticals PVT.LTD</t>
  </si>
  <si>
    <t xml:space="preserve">Цефтриаксон Протекх-1000, 1 г пор.лиоф.д/ин.амп. №1 </t>
  </si>
  <si>
    <t>Протекх Биосистемс Пвт. Лтд.</t>
  </si>
  <si>
    <t>Цефтриаксона натриевая соль, пор.д/приг.р-ра д/ин.1 г №10</t>
  </si>
  <si>
    <t>Ципрок 500, таблетки, покрытые пленочной оболочкой 500 мг №10</t>
  </si>
  <si>
    <t>Ципронатин 500 мг табл.п.п.о. №14</t>
  </si>
  <si>
    <t>Atabay Ilac Fabrikasi A.S.</t>
  </si>
  <si>
    <t>Экстенбензатин, порошок для приготовления суспензии для внутримышечного введения  2,4 млн. МЕ №1</t>
  </si>
  <si>
    <t>Эмкор® 10 10 мг табл.п.о. №30</t>
  </si>
  <si>
    <t>Эмкор® 2,5 2,5 мг табл.п.о. №30</t>
  </si>
  <si>
    <t>Эмкор® 5,  табл.п.о. 5 мг №30</t>
  </si>
  <si>
    <t>Энап® 10 мг табл. №20</t>
  </si>
  <si>
    <t>Эналаприл</t>
  </si>
  <si>
    <t>Энап®-Н 10 мг/25 мг табл. №20</t>
  </si>
  <si>
    <t>ЭрФлюСал ® Фоспиро ®, пор. д/ингаляц.  дозир. 50 мгк/500 мкг 60 доз</t>
  </si>
  <si>
    <t xml:space="preserve">	Салметерол +
 Флутиказон</t>
  </si>
  <si>
    <t>Сандоз 
Фармасьютикалз д.д.</t>
  </si>
  <si>
    <t xml:space="preserve">	Аэрофарм ГмбХ</t>
  </si>
  <si>
    <t xml:space="preserve">ЭрФлюСал ® Фоспиро ®, пор.д/ингаляц.  дозир., 50 мкг/250 мкг 60 доз	</t>
  </si>
  <si>
    <t>Сандоз
 Фармасьютикалз д.д.</t>
  </si>
  <si>
    <t>Юнидокс Солютаб® 100 мг табл.дисперг. №10</t>
  </si>
  <si>
    <t>Астеллас Фарма Юроп Б.В.</t>
  </si>
  <si>
    <t>ЗиО Здоровье ЗАО</t>
  </si>
  <si>
    <t>Герцептин, лиофилиз. д/приг.
 концентр. д/приг.
 р-ра д/инф. , 150 мг №1</t>
  </si>
  <si>
    <t>Трастузумаб</t>
  </si>
  <si>
    <t>Ф.Хоффманн-Ля 
Рош Лтд</t>
  </si>
  <si>
    <t>Рош 
Диагностикс ГмбХ</t>
  </si>
  <si>
    <t>Герцептин,р-р дя п/к введения,
600 мг/ 5 мл, № 1</t>
  </si>
  <si>
    <t>Швейцария</t>
  </si>
  <si>
    <t>Мабтера,  концентр. д/приг.
 р-ра д/инф., 500 мг № 1</t>
  </si>
  <si>
    <t>Ритуксимаб</t>
  </si>
  <si>
    <t xml:space="preserve"> Ф.Хоффманн-Ля 
Рош Лтд</t>
  </si>
  <si>
    <t>Рош Диагностикс ГмбХ</t>
  </si>
  <si>
    <t>Селлсепт, капсулы 250 мг № 100</t>
  </si>
  <si>
    <t>Микофенола 
Мофетил</t>
  </si>
  <si>
    <t>Ф.Хоффманн-Ля Рош Лтд</t>
  </si>
  <si>
    <t>Delpharm Milano S.r.L</t>
  </si>
  <si>
    <t>Рифампицин</t>
  </si>
  <si>
    <t>Плетико Лабораториз Пвт.Лтд</t>
  </si>
  <si>
    <t>Реосорбилакт®, р-р для инфузий 400 мл № 1</t>
  </si>
  <si>
    <t>ООО "Юрия-Фарм"</t>
  </si>
  <si>
    <t>Реосорбилакт® , р-р для инфузий 200 мл № 1</t>
  </si>
  <si>
    <t>Ламберг таблетки п/п/о 50 мг № 30</t>
  </si>
  <si>
    <t>Лозартан калия</t>
  </si>
  <si>
    <t>Ламберг таблетки п/п/о 100 мг № 30</t>
  </si>
  <si>
    <t>Рестатор таблетки п/п/о 20 мг № 30</t>
  </si>
  <si>
    <t>Энцелад таблетки п/п/о 75 мг № 30</t>
  </si>
  <si>
    <t>Клопидогрел</t>
  </si>
  <si>
    <t>Ind-Swift Limited</t>
  </si>
  <si>
    <t>Целево таблетки п/п/о 500 мг № 10</t>
  </si>
  <si>
    <t>Левофлоксацин</t>
  </si>
  <si>
    <t>Клодагрел™-75  таблетки п/п/о 75 мг 	№3х10</t>
  </si>
  <si>
    <t>Миропристон 200 мг № 3 таблетки</t>
  </si>
  <si>
    <t xml:space="preserve">Мифепристон </t>
  </si>
  <si>
    <t>АО "Нижфарм"</t>
  </si>
  <si>
    <t>ЗАО "ОХФК"</t>
  </si>
  <si>
    <t>Миролют 200 мкг 4 таблетки</t>
  </si>
  <si>
    <t>Мизопростол</t>
  </si>
  <si>
    <t>Индап 1,25 мг № 30 табл.</t>
  </si>
  <si>
    <t>ПРО.МЕД.ЦС Прага а.о.</t>
  </si>
  <si>
    <t>Чешская Республика</t>
  </si>
  <si>
    <t>Моносан 20 мг № 30 табл</t>
  </si>
  <si>
    <t xml:space="preserve">Изосорбида мононитрат </t>
  </si>
  <si>
    <t>Моносан 40 мг № 30 табл</t>
  </si>
  <si>
    <t>Урсосан 500 мг № 30 таблетки п/п/о</t>
  </si>
  <si>
    <t xml:space="preserve">Урсодезоксихолевая кислота </t>
  </si>
  <si>
    <t>Урсосан 500 мг № 60 таблетки п/п/о</t>
  </si>
  <si>
    <t>Далацин 150 мг № 16 капсулы</t>
  </si>
  <si>
    <t xml:space="preserve">Клиндамицин </t>
  </si>
  <si>
    <t>Сайтотек 200 мкг № 60</t>
  </si>
  <si>
    <t xml:space="preserve">Мизопростол </t>
  </si>
  <si>
    <t>Piramal Healthcare UK Limited</t>
  </si>
  <si>
    <t>Этинилэстрадиол+
Левоноргестрел</t>
  </si>
  <si>
    <t>Зито, порошок для приготовления суспензии для приема внутрь 200 мг/5 мл 30 мл №1</t>
  </si>
  <si>
    <t>Zim Laboratories Limited</t>
  </si>
  <si>
    <t>Дифлюкан®,  р-р для в/в введ. 
 2 мг/мл 50 мл № 1</t>
  </si>
  <si>
    <t>Дифлюкан®, капсулы 50 мг,  №7</t>
  </si>
  <si>
    <t>Амоклавин-АМТ,пор. д/приг. сусп. д/приема внутрь 200 мг/28 мг 100 мл</t>
  </si>
  <si>
    <t>Амоклавин-АМТ,пор. д/приг. сусп. д/приема внутрь 400 мг/57 мг 70  мл</t>
  </si>
  <si>
    <t>Децефин-АМТ, пор. д/приг. сусп. д/приема внутрь
1000 мг №10</t>
  </si>
  <si>
    <t>Циазит, капсулы 500 мг№ 3</t>
  </si>
  <si>
    <t xml:space="preserve">Азитромицин </t>
  </si>
  <si>
    <t>Citco Chemicals Ltd.</t>
  </si>
  <si>
    <t>СП ООО "Remedy Group"</t>
  </si>
  <si>
    <t>Индап 2,5 мг № 30 капсулы</t>
  </si>
  <si>
    <t>Амодакс, порошок для приготовления суспензии для приема внутрь, 250 мг/5 мл 100 мл №1</t>
  </si>
  <si>
    <t>Амодакс, порошок для приготовления суспензии для приема внутрь, 125 мг/5 мл, 60 мл №1</t>
  </si>
  <si>
    <t>Беландж 2,5 мг табл.п.п.о. №30</t>
  </si>
  <si>
    <t>Авторекс 10 мг таб № 30</t>
  </si>
  <si>
    <t>Глирайд-2,  2 мг № 30 табл.</t>
  </si>
  <si>
    <t>Глимерипид</t>
  </si>
  <si>
    <t>ОсОО "Серене Фарма"</t>
  </si>
  <si>
    <t xml:space="preserve">Индия </t>
  </si>
  <si>
    <t>Глирайд-4,  2 мг № 30 табл.</t>
  </si>
  <si>
    <t>Онтик MD 4, 4 мг № 10
таблетки диспергируемые</t>
  </si>
  <si>
    <t>Сакловир 250 мг № 1 пор. для приг. 
ра-ра д/инф. В комплекте с растворителем</t>
  </si>
  <si>
    <t>Ацикловир</t>
  </si>
  <si>
    <t>Sakar Healthcare Ltd</t>
  </si>
  <si>
    <t>Тройпофол 1%  20 мл № 1, эмульсия для в/в введения</t>
  </si>
  <si>
    <t>Пропофол</t>
  </si>
  <si>
    <t>Troikaa Pharmaceuticals Ltd</t>
  </si>
  <si>
    <t>Тройпофол 1%  50 мл № 1, эмульсия для в/в введения</t>
  </si>
  <si>
    <t>Изотрой-250, 250 мл № 1, жид-ть д/ингал. наркоза</t>
  </si>
  <si>
    <t>Изофлуран</t>
  </si>
  <si>
    <t>Piramal Pharma Limited</t>
  </si>
  <si>
    <t>Изотрой-100, 100 мл № 1, жид-ть д/ингал. наркоза</t>
  </si>
  <si>
    <t xml:space="preserve">Моксив 400 мг № 10 таблетки </t>
  </si>
  <si>
    <t>Моксифлоксацин</t>
  </si>
  <si>
    <t>Левон 750 № 10 таблетки</t>
  </si>
  <si>
    <t xml:space="preserve">Левофлоксацин </t>
  </si>
  <si>
    <t>Левон 500 № 10 таблетки</t>
  </si>
  <si>
    <t>Санксамик 100 мг/мл, 5 мл № 5
р/р для в/в введения</t>
  </si>
  <si>
    <t>Транексамовая кислота</t>
  </si>
  <si>
    <t>Sanjivani Paranteral Limited</t>
  </si>
  <si>
    <t>Бисептол (200 мг+40 мг)/5 мл 80 мл 
сусп. д/приема внутрь</t>
  </si>
  <si>
    <t xml:space="preserve">Сульфаметоксазол+Триметоприм </t>
  </si>
  <si>
    <t>Фармацевтический завод ПОЛЬФАРМА АО Отдел Медана в Серадзе</t>
  </si>
  <si>
    <t xml:space="preserve">Дексаметазон 1 мг/мл 5 мл
глазные капли, суспензия </t>
  </si>
  <si>
    <t>Дексаметазон</t>
  </si>
  <si>
    <t>Варшавский фармацевтический завод Польфа АО</t>
  </si>
  <si>
    <t xml:space="preserve">Диакарб 250 мг № 30 таблетки </t>
  </si>
  <si>
    <t>Ацетазоламид</t>
  </si>
  <si>
    <t>Фармацевтический завод "Польфарма" АО</t>
  </si>
  <si>
    <t>Индапамид SR 1,5 мг № 30 таблетки</t>
  </si>
  <si>
    <t xml:space="preserve">Пирантел 250 мг/5 мл 15 мл </t>
  </si>
  <si>
    <t xml:space="preserve">Пирантел </t>
  </si>
  <si>
    <t>Медана Фарма АО</t>
  </si>
  <si>
    <t>Пирантел 250 мг № 3</t>
  </si>
  <si>
    <t>Трихопол 500 мг № 10 таблетки</t>
  </si>
  <si>
    <t>Метронидазол</t>
  </si>
  <si>
    <t>Кворекс, 75 мг № 20, табл. п/о</t>
  </si>
  <si>
    <t xml:space="preserve">Клопидогрел </t>
  </si>
  <si>
    <t>Лориста 50 мг № 28  табл. п/п/о</t>
  </si>
  <si>
    <t xml:space="preserve">Лозартан </t>
  </si>
  <si>
    <t>Лориста 100 мг № 28  табл. п/п/о</t>
  </si>
  <si>
    <t>Лориста 25 мг № 28  табл. п/п/о</t>
  </si>
  <si>
    <t>Аторис 10 мг № 30 табл.</t>
  </si>
  <si>
    <t>Сульфасалазин 500 мг №50 табл.</t>
  </si>
  <si>
    <t xml:space="preserve">Сульфасалазин </t>
  </si>
  <si>
    <t xml:space="preserve">Зилт 75 мг № 28 табл. п/п/о </t>
  </si>
  <si>
    <t xml:space="preserve">Гентамицин - К 80 мг/2 мл № 10
р-р д/инъекций  </t>
  </si>
  <si>
    <t xml:space="preserve">Гентамицин </t>
  </si>
  <si>
    <t xml:space="preserve">Железа фумарат + Фолиевая кислота </t>
  </si>
  <si>
    <t>Acino Pharma AG</t>
  </si>
  <si>
    <t>G.L. Pharma GmbH</t>
  </si>
  <si>
    <t>Тирозол 5 мг № 50 таблетки, покрытые
 пленочной оболочкой</t>
  </si>
  <si>
    <t>Тиамазол</t>
  </si>
  <si>
    <t>ООО "Мерк"</t>
  </si>
  <si>
    <t>Мерк Хелскеа КГаА</t>
  </si>
  <si>
    <t>Эутирокс 100 мкг № 100 таблетки</t>
  </si>
  <si>
    <t xml:space="preserve">Левотироксин натрия </t>
  </si>
  <si>
    <t>Эутирокс 25 мкг № 100 таблетки</t>
  </si>
  <si>
    <t>Вальсакор 80 мг № 28 таблетки таблетки, покрытые
 пленочной оболочкой</t>
  </si>
  <si>
    <t>Валсартан</t>
  </si>
  <si>
    <t>Вальсакор 160 мг № 28 таблетки таблетки, покрытые
 пленочной оболочкой</t>
  </si>
  <si>
    <t xml:space="preserve">Амприлан 10 мг № 30 таблетки </t>
  </si>
  <si>
    <t xml:space="preserve">Рамиприл </t>
  </si>
  <si>
    <t xml:space="preserve">Амприлан 5 мг № 30 таблетки </t>
  </si>
  <si>
    <t xml:space="preserve">Амприлан 2.5 мг № 30 таблетки </t>
  </si>
  <si>
    <t>Валз таблетки таблетки, покрытые 80 мг №28
 пленочной оболочкой</t>
  </si>
  <si>
    <t>Балканфарма-Дупница АД</t>
  </si>
  <si>
    <t>АО Актавис Групп</t>
  </si>
  <si>
    <t>Республика Болгария</t>
  </si>
  <si>
    <t>Валз таблетки таблетки, покрытые 160 мг №28
 пленочной оболочкой</t>
  </si>
  <si>
    <t>Валз Н таблетки таблетки, покрытые 80 мг/12,5 №28
 пленочной оболочкой</t>
  </si>
  <si>
    <t>Валз Н таблетки таблетки, покрытые 160 мг/12,5 №28
 пленочной оболочкой</t>
  </si>
  <si>
    <t>Электронный каталог цен на лекарственные средства</t>
  </si>
  <si>
    <t>№ приказа ДЛСиМИ</t>
  </si>
  <si>
    <t>№181 от 23.10.2023г.</t>
  </si>
  <si>
    <t>Skottich Pharma</t>
  </si>
  <si>
    <t>Пантопразол</t>
  </si>
  <si>
    <t>Nabigasim Indasries</t>
  </si>
  <si>
    <t>Ветпром АД</t>
  </si>
  <si>
    <t>Кетомед, раствор для инъекций  50мг/мл, 2мл №10</t>
  </si>
  <si>
    <t>Пантопразол -АМТ лиофилизат для инъекций и инфузий в комплекте с растворителем 40мг+0,9% р-р 10мл №1</t>
  </si>
  <si>
    <t>Дуобакт таблетки, покрытые пленочной оболочкой 500 мг, №10</t>
  </si>
  <si>
    <t>№198 от 23.11.2023г.</t>
  </si>
  <si>
    <t>Эутирокс 50 мкг № 100 таблетки</t>
  </si>
  <si>
    <t>Тирозол 10 мг № 50 таблетки, покрытые пленочной оболочкой</t>
  </si>
  <si>
    <t>№ 206 от 28.11.2023г.</t>
  </si>
  <si>
    <t>№232 от 25.12.23г.</t>
  </si>
  <si>
    <t>№6 от 16.01.2024г.</t>
  </si>
  <si>
    <t>OMNICALS PHARMA PVT LTD</t>
  </si>
  <si>
    <t>Baroque Pharmaceuticals Ltd</t>
  </si>
  <si>
    <t>Орофер, 100 мг/550 мкг №40, капсулы</t>
  </si>
  <si>
    <t>Emcure Pharmaceuticals Ltd</t>
  </si>
  <si>
    <t>Беназол, 400 мг 10 мл №1, суспензия для приема внутрь</t>
  </si>
  <si>
    <t>Биофарм С.А.</t>
  </si>
  <si>
    <t>Аджифер - Х, 100 мг+550 мкг, капсулы</t>
  </si>
  <si>
    <t>Бисопрол 2,5 мг №30 таб</t>
  </si>
  <si>
    <t>АО Фармак</t>
  </si>
  <si>
    <t>Флуоксетин Ланнахер, 20 мг №20, капсулы</t>
  </si>
  <si>
    <t xml:space="preserve">G.L. Pharma GmbH, Австрия </t>
  </si>
  <si>
    <t>ООО Бауш Хелс</t>
  </si>
  <si>
    <t>Депрес 20 мг № 16, капсулы</t>
  </si>
  <si>
    <t>Нобел Алматинская Фармацевтическая Фабрика</t>
  </si>
  <si>
    <t>Диклофенак 100 мг №10, суппозитрии</t>
  </si>
  <si>
    <t>ООО "ФАРМАПРИМ"</t>
  </si>
  <si>
    <t>Молдова</t>
  </si>
  <si>
    <t>Кальция глюконат стабилизированный 100 мг/1 мл по 10 мл №10</t>
  </si>
  <si>
    <t>Кальция глюконат</t>
  </si>
  <si>
    <t>АО "Фармак"</t>
  </si>
  <si>
    <t xml:space="preserve">Украина </t>
  </si>
  <si>
    <t>Ферретаб комп. 152,1 мг/0,5 мг № 30, капсулы с пролонгированным высвобождением</t>
  </si>
  <si>
    <t>Неоглобин, 100 мг №30, жевательные таблетки</t>
  </si>
  <si>
    <t>Гельминтокс 250 мг №3, таблетки</t>
  </si>
  <si>
    <t>Иннотера Шузи</t>
  </si>
  <si>
    <t>ООО Dentafill Plyus</t>
  </si>
  <si>
    <t>Джойклав-625, 500 мг + 125 мг,  №10, таблетки, покрытые пленочной оболочкой</t>
  </si>
  <si>
    <t>UNOSOURCE PHARMA Ltd</t>
  </si>
  <si>
    <t>Malik Lifesciences Pvt. Ltd</t>
  </si>
  <si>
    <t>Джойклав-1000, 875 мг + 125 мг №10,  таблетки, покрытые пленочной оболочкой</t>
  </si>
  <si>
    <t>Мегасеф® 250 №10, таблетки, покрытые пленочной оболочкой</t>
  </si>
  <si>
    <t>АО Нобел Алматинская Фармфабрика</t>
  </si>
  <si>
    <t>Мегасеф® 500 №10, таблетки, покрытые пленочной оболочкой</t>
  </si>
  <si>
    <t>Белацеф 1 г №1, порошок для приготовления раствора для инъекций</t>
  </si>
  <si>
    <t>BKRS Pharma Pvt. Ltd.</t>
  </si>
  <si>
    <t>№17 от 29.01.24г.</t>
  </si>
  <si>
    <t>Вироцеф 1 г №1, порошок для приготовления раствора для внутримышечного введения с растворителем</t>
  </si>
  <si>
    <t>Амоксициллин 125 мг/5 мл, пор. д/приготовления суспензии д/приема внутрь 100 мл</t>
  </si>
  <si>
    <t>Альбендазол</t>
  </si>
  <si>
    <t>Клозапин</t>
  </si>
  <si>
    <t>Лоратадин</t>
  </si>
  <si>
    <t>Амоксициллин и ингибитор бета-лактамаз</t>
  </si>
  <si>
    <t>Беклометазон</t>
  </si>
  <si>
    <t>Цефтазидим</t>
  </si>
  <si>
    <t>Ванкомицин</t>
  </si>
  <si>
    <t>Сальбутамол</t>
  </si>
  <si>
    <t>Мебендазол</t>
  </si>
  <si>
    <t>Галоперидол</t>
  </si>
  <si>
    <t>Железа сульфат</t>
  </si>
  <si>
    <t>Карбамазепин</t>
  </si>
  <si>
    <t>Эноксапарин</t>
  </si>
  <si>
    <t>Фамотидин</t>
  </si>
  <si>
    <t>Доксициклин</t>
  </si>
  <si>
    <t>Цефуроксим</t>
  </si>
  <si>
    <t>Протамин</t>
  </si>
  <si>
    <t>Салметерол и флутиказон</t>
  </si>
  <si>
    <t>Железа оксида полимальтозные комплексы</t>
  </si>
  <si>
    <t>Железа оксид сахарозный комплекс</t>
  </si>
  <si>
    <t>Бензатина бензилпенициллин</t>
  </si>
  <si>
    <t>Фолиевая кислота + железа (III) гидроксид полимальтозат</t>
  </si>
  <si>
    <t>Флуоксетин</t>
  </si>
  <si>
    <t>Пирантел</t>
  </si>
  <si>
    <t>Цефтриаксон 1г. №10, порошок для приготовления раствора для инъекций</t>
  </si>
  <si>
    <t>ХЭИ Компани</t>
  </si>
  <si>
    <t>CSPC Zhongnuo Pharmaceutical (Shijiazhuang) </t>
  </si>
  <si>
    <t>Снейр 1 г. №1, порошок лиофилизированный для приготовления раствора для инъекций с растворителем</t>
  </si>
  <si>
    <t>CCL Pharmaceuticals (Pvt.) Ltd</t>
  </si>
  <si>
    <t xml:space="preserve">Цефзи®1000, 1000 мг №1 порошок для приготовления раствора для инъекций	</t>
  </si>
  <si>
    <t>Омнифекс 400, 400 мг №10, таблетки диспергируемые</t>
  </si>
  <si>
    <t>Цефиксим</t>
  </si>
  <si>
    <t>Baroque Pharmaceuticals Pvt. Ltd.</t>
  </si>
  <si>
    <t>Elvia Care PVT.LTD</t>
  </si>
  <si>
    <t>SAITECH Medicare PVT.LTD</t>
  </si>
  <si>
    <t>Цефдиа 400 мг №10, таблетки, покрытые пленочной оболочкой</t>
  </si>
  <si>
    <t>Илко Илач Сан. ве Тидж. А.Ш.</t>
  </si>
  <si>
    <t xml:space="preserve">Нобел Илач Санайи ве Тиджарет А.Ш. </t>
  </si>
  <si>
    <t>Цефзим-400, 400 мг №10, таблетки, покрытые оболочкой</t>
  </si>
  <si>
    <t>Цефзим-200, 200 мг №10, таблетки, покрытые оболочкой</t>
  </si>
  <si>
    <t xml:space="preserve">Цефиксим-АМТ, таблетки, покрытые пленочной оболочкой, 400 мг №10 </t>
  </si>
  <si>
    <t>ЦЕФ-ОД 400 мг №5, капсулы</t>
  </si>
  <si>
    <t>CCL Pharmaceuticals Pvt Ltd</t>
  </si>
  <si>
    <t>ЦЕФ-ОД 200 мг №10, капсулы</t>
  </si>
  <si>
    <t>Цефивел-200 ДТ 200 мг №10, таблетки диспергируемые</t>
  </si>
  <si>
    <t>Malik Lifesciences PVT. LTD</t>
  </si>
  <si>
    <t>Пиноксим 200 мг №10, капсулы</t>
  </si>
  <si>
    <t xml:space="preserve">Монтомицин-300, 300 мг №10, капсулы </t>
  </si>
  <si>
    <t xml:space="preserve"> Рифампицин </t>
  </si>
  <si>
    <t xml:space="preserve">Плетико Лабораториз Пвт.Лтд </t>
  </si>
  <si>
    <t>Аквапен- М 1000 мг №1, порошок для приготовления раствора для инъекций</t>
  </si>
  <si>
    <t xml:space="preserve">Zeiss Pharmaceutical Pvt. Ltd. </t>
  </si>
  <si>
    <t>Меровелл 1 г №1, порошок для приготовления раствора для внутривенного введения</t>
  </si>
  <si>
    <t>ОсОО "БиХелзФарм"</t>
  </si>
  <si>
    <t xml:space="preserve">Procare Pharma Pvt.Ltd </t>
  </si>
  <si>
    <t>Пенем 1 г №1, порошок для приготовления раствора для внутривенного введения</t>
  </si>
  <si>
    <t>Гидрокортизон</t>
  </si>
  <si>
    <t>ПАО "Фармак"</t>
  </si>
  <si>
    <t xml:space="preserve">Бисептол 480 мг №20, таблетки </t>
  </si>
  <si>
    <t>Adamed Pharma S.A.</t>
  </si>
  <si>
    <t xml:space="preserve">Бисептол 120 мг №20, таблетки </t>
  </si>
  <si>
    <t>№21 от 02.02.2024г.</t>
  </si>
  <si>
    <t>Ригевидон® таблетки, покрытые оболочкой, 0,15 мг/0,03 мг, №21х3</t>
  </si>
  <si>
    <t>Адреналин-Дарница
  1,82 мг/1 мл, №10</t>
  </si>
  <si>
    <t>Люксоцин №10, таблетки, покрытые пленочной оболочкой</t>
  </si>
  <si>
    <t>Вазатор, таблетки, покрытые пленочной оболочкой, 10 мг №30</t>
  </si>
  <si>
    <t>Вазатор, таблетки, покрытые пленочной оболочкой, 20 мг №30</t>
  </si>
  <si>
    <t>Сефабел, порошок для приготовления раствора для внутримышечного введения 1 г в комплекте с растворителем (лидокаина гидрохлорид) 1 % 2 мл</t>
  </si>
  <si>
    <t>Стериназол, капсулы, 150 мг, №4</t>
  </si>
  <si>
    <t>Опексим 400, 400 мг №6, таблетки, покрытые пленочной оболочкой</t>
  </si>
  <si>
    <t>Опексим 200 DT, 200 мг №10, таблетки диспергируемые</t>
  </si>
  <si>
    <t>Монтомицин-150 мг капсулы, 
150 мг мг № 100</t>
  </si>
  <si>
    <t>Гидрокортизона ацетат, суспензия для инъекций, 2,5% 2 мл №10</t>
  </si>
  <si>
    <t>№12 от 19.01.2024г.</t>
  </si>
  <si>
    <t>ООО "Здоровье"</t>
  </si>
  <si>
    <t>Постинор, 0,75 мг №2, таблетки</t>
  </si>
  <si>
    <t>Левоноргестрел</t>
  </si>
  <si>
    <t>Эскапел, 1,5мг №1, таблетки</t>
  </si>
  <si>
    <t>Томогексол 350 мг йода/мл 100 мл №1, раствор для инъекций</t>
  </si>
  <si>
    <t>Йогексол</t>
  </si>
  <si>
    <t>Триомбраст® 76% 20 мл №5, раствор для инъекций</t>
  </si>
  <si>
    <t>Натрия амидотризоат</t>
  </si>
  <si>
    <t>Теноф 300 мг №30, таблетки, покрытые пленочной оболочкой</t>
  </si>
  <si>
    <t>Тенофовира дизопроксил</t>
  </si>
  <si>
    <t>Hetero Labs Limited</t>
  </si>
  <si>
    <t xml:space="preserve">Текавир 0,5 мг №30, таблетки, покрытые пленочной оболочкой </t>
  </si>
  <si>
    <t>Энтекавир</t>
  </si>
  <si>
    <t>Edge Pharma Private Limited</t>
  </si>
  <si>
    <t>REPLEK FARM Ltd</t>
  </si>
  <si>
    <t>№27 от 09.02.2024г.</t>
  </si>
  <si>
    <t xml:space="preserve">Фангифлю 150 мг №1,  капсулы </t>
  </si>
  <si>
    <t xml:space="preserve">Фобос 150 мг №1, капсулы </t>
  </si>
  <si>
    <t xml:space="preserve">Фобос 50 мг №7, капсулы </t>
  </si>
  <si>
    <t>Улкарил® 200, 200 мг №25, таблетки</t>
  </si>
  <si>
    <t>Карведилол</t>
  </si>
  <si>
    <t>АО Гриндекс</t>
  </si>
  <si>
    <t>Латвия</t>
  </si>
  <si>
    <t>АкВитабин 200 мг №1,  порошок для приготовления концентрата для приготовления раствора для инфузий</t>
  </si>
  <si>
    <t>Гемцитабин</t>
  </si>
  <si>
    <t>Актавис Италия С.п.А.</t>
  </si>
  <si>
    <t>Цисплатин 50 мг/50 мл, р-р для в/в введ. во флак.</t>
  </si>
  <si>
    <t>Цисплатин</t>
  </si>
  <si>
    <t>Bruck Pharma Private Limited</t>
  </si>
  <si>
    <t>Доцету 20 мг/4 мл №1, концентрированный раствор для инфузий</t>
  </si>
  <si>
    <t>Доцетаксел</t>
  </si>
  <si>
    <t>ONKO ILAC SAN. VE TIC. A.S.</t>
  </si>
  <si>
    <t>Тенмефа 600 мг/200 мг/300 мг №30, таблетки, покрытые пленочной оболочкой</t>
  </si>
  <si>
    <t>Эфавиренц + Эмтрицитабин + Тенофовир дизопроксил</t>
  </si>
  <si>
    <t>Доцетаксел 20 мг/мл 1 мл №1, концентрат для приготовления раствора для инфузий</t>
  </si>
  <si>
    <t>РУП "Белмедпрепараты"</t>
  </si>
  <si>
    <t>Доцетаксел 20 мг/1 мл №1, раствор для внутривенного введения во флаконах</t>
  </si>
  <si>
    <t>NAPROD LIFE SCIENCES PVT.LTD NAPROD LIFE SCIENCES PVT.LTD</t>
  </si>
  <si>
    <t>Карплату 450 мг/45 мл №1 фл., раствор для внутривенного введения во флаконах</t>
  </si>
  <si>
    <t>Карбоплатин</t>
  </si>
  <si>
    <t>Онко Илач Сан. ве Тик. А.С.</t>
  </si>
  <si>
    <t>Урсосан® 250 мг №10, капсулы</t>
  </si>
  <si>
    <t>Урсодезоксихолевая кислота</t>
  </si>
  <si>
    <t>Урсосан® 250 мг №50, капсулы</t>
  </si>
  <si>
    <t>Урсосан® 250 мг №100, капсулы</t>
  </si>
  <si>
    <t>Доксорубицина гидрохлорид для инъекций Ф.США, лиоф. д/приг. р-р д/в-в инф. 50 мг №1.</t>
  </si>
  <si>
    <t>Доксорубицина гидрохлорид</t>
  </si>
  <si>
    <t>Карвидил® 25 мг №28,  таблетки</t>
  </si>
  <si>
    <t>Карвидил® 12,5 мг №28,  таблетки</t>
  </si>
  <si>
    <t>Карвидил® 6,25 мг №28,  таблетки</t>
  </si>
  <si>
    <t>Тардиферон® 80мг, №30 таблеток, с пролонгированным высвобождением, покрытые оболочкой</t>
  </si>
  <si>
    <t>Трихопол, 250 мг, №20, таблетки</t>
  </si>
  <si>
    <t>Феррокси 50 мг/5 мл, 100 мл, сироп д/приема внутрь №1</t>
  </si>
  <si>
    <t>Феррум Лек 50мг/5мл 100 мл сироп д/приема внутрь №1</t>
  </si>
  <si>
    <t>Гино-Тардиферон®, №30 таблеток с пролонгированным высвобождением покрытые оболочкой</t>
  </si>
  <si>
    <t>Авексон-Рационал, стерильный порошок для приготовления раствора для иньекций, 1г.№1</t>
  </si>
  <si>
    <t>Дигоксин 0,25 мг/мл № 10,    1мл, раствор для инъекций в ампулах</t>
  </si>
  <si>
    <t>Дигоксин</t>
  </si>
  <si>
    <t>ООО "Здоровье" фармацевтическая компания</t>
  </si>
  <si>
    <t>ООО ГНЦЛС Опытный завод</t>
  </si>
  <si>
    <t>Верапамил 80 мг №50, таблетки, покрытые оболочкой</t>
  </si>
  <si>
    <t>Верапамил</t>
  </si>
  <si>
    <t>ОАО "Ирбитский химфармзавод"</t>
  </si>
  <si>
    <t>ОАО "Ирбитский химфармзавод", Россия</t>
  </si>
  <si>
    <t>Сальбутамол АВ, 100 мкг/ доза (300 доз), аэрозоль для ингаляций дозированный</t>
  </si>
  <si>
    <t>АО "Алтайвитамины"</t>
  </si>
  <si>
    <t xml:space="preserve"> Урсодезоксихолевая кислота</t>
  </si>
  <si>
    <t>Гринтерол® 250мг №50, капсулы</t>
  </si>
  <si>
    <t>АО "Гриндекс"</t>
  </si>
  <si>
    <t>Урсокапс 250мг №50, капсулы</t>
  </si>
  <si>
    <t>УП Минскинтеркапс</t>
  </si>
  <si>
    <t>Новэкс Омепразол 10мг №14, капсулы</t>
  </si>
  <si>
    <t>Хербион Пакистан (Пвт) Лтд</t>
  </si>
  <si>
    <t>Гликлазид</t>
  </si>
  <si>
    <t>Инсутон 60мг, № 30 таблетки с модифицированным высвобождением</t>
  </si>
  <si>
    <t>Сиофор 500 мг №60, таблетки, покрытые пленочной оболочкой</t>
  </si>
  <si>
    <t>Риспаксол® 2мг №60 таблетки, покрытые пленочной оболочкой</t>
  </si>
  <si>
    <t>Рисперидон</t>
  </si>
  <si>
    <t>Седарекс®, 2мг №30, таблетки, покрытые пленочной оболочкой</t>
  </si>
  <si>
    <t>Алчеба 10 мг № 30, таблетки, покрытые пленочной оболочкой</t>
  </si>
  <si>
    <t>Мемантин</t>
  </si>
  <si>
    <t>Нормопресс 50 мг № 30, таблетки, покрытые пленочной оболочкой</t>
  </si>
  <si>
    <t>Каптоприл</t>
  </si>
  <si>
    <t>CCL Pharmaceuticals (Pvt.) Ltd.</t>
  </si>
  <si>
    <t>Пауз™ 100мг/мл 5 мл №5, раствор для внутривенного введения в ампулах</t>
  </si>
  <si>
    <t>Допегит 250 мг №50, таблетки</t>
  </si>
  <si>
    <t>Метилдопа</t>
  </si>
  <si>
    <t>EGIS</t>
  </si>
  <si>
    <t>Клопигрел 75 мг № 30, таблетки, покрытые пленочной оболочкой</t>
  </si>
  <si>
    <t>Pharmacare LLC</t>
  </si>
  <si>
    <t>Ruan Life Sciences Pvt. Ltd.</t>
  </si>
  <si>
    <t>Ноклот 75 мг № 30, таблетки, покрытые пленочной оболочкой</t>
  </si>
  <si>
    <t>Кордарон® 50 мг/мл, 3 мл №6, раствор для внутривенного введения в ампулах</t>
  </si>
  <si>
    <t>Амиодарон</t>
  </si>
  <si>
    <t>SANOFI WINTHROP INDUSTRIE</t>
  </si>
  <si>
    <t>Нобетазон® 0,1% 30 г, крем для наружного применения</t>
  </si>
  <si>
    <t>Бетаметазон</t>
  </si>
  <si>
    <t>Нобетазон® 0,1% 30 г, мазь для наружного применения</t>
  </si>
  <si>
    <t>Одокол 250, 250 мг №30, таблетки</t>
  </si>
  <si>
    <t>Ридбург Фармасьютикалс Лтд</t>
  </si>
  <si>
    <t>Гепарин-Фармекс р-р д/ин. 5000 МЕ/мл №5</t>
  </si>
  <si>
    <t>ООО "Фармекс групп"</t>
  </si>
  <si>
    <t>Амиодарон  50 мг/мл 3 мл №10, конц. д/приг.   р-ра для инф.</t>
  </si>
  <si>
    <t>Тромборель 75мг №28 таблетки, покрытые пленочной оболочкой</t>
  </si>
  <si>
    <t>Пролатан 0,005% 2,5 мл №1, глазные капли</t>
  </si>
  <si>
    <t>Латанопрост</t>
  </si>
  <si>
    <t>Сентисс Фарма Пвт. Лтд.</t>
  </si>
  <si>
    <t>L-Тироксин 100 Берлин-Хеми, 100 мкг №50, табл.</t>
  </si>
  <si>
    <t>Левотироксин натрия</t>
  </si>
  <si>
    <t>Берлин-Хеми АГ</t>
  </si>
  <si>
    <t>L-Тироксин 50 Берлин-Хеми, 50 мкг №50, табл.</t>
  </si>
  <si>
    <t>Аминазин-Здоровье, 100 мг №10 таблетки, покрытые пленочной оболочкой</t>
  </si>
  <si>
    <t>Хлорпромазин</t>
  </si>
  <si>
    <t xml:space="preserve">ООО "Здоровье" фармацевтическая компания </t>
  </si>
  <si>
    <t>Аминазин 25мг/мл, 2мл, №10, раствор для инъекций в ампулах</t>
  </si>
  <si>
    <t>Здоровье Народу ХФП</t>
  </si>
  <si>
    <t>Галоперидол 5мг №50, таблетки</t>
  </si>
  <si>
    <t>Rusan Pharma LTD</t>
  </si>
  <si>
    <t>Галоперидол  1,5мг №50, таблетки</t>
  </si>
  <si>
    <t>Флоксимед  0,3% 5 мл №1, капли глазные/ушные</t>
  </si>
  <si>
    <t xml:space="preserve">  Ципрофлоксацин</t>
  </si>
  <si>
    <t>Уорлд Медицин Илач Сан. ве Тидж. А.Ш., Турция</t>
  </si>
  <si>
    <t xml:space="preserve">Ципромед 0,3% 10 мл №1, капли ушные </t>
  </si>
  <si>
    <t xml:space="preserve">Ципромед 0,3% 5 мл №1, капли глазные  </t>
  </si>
  <si>
    <t>Рексетин® 20 мг №30, таблетки, покрытые пленочной оболочкой</t>
  </si>
  <si>
    <t>Пароксетин</t>
  </si>
  <si>
    <t>ОАО Гедеон Рихтер</t>
  </si>
  <si>
    <t>№ 33 от 14.02.24г.</t>
  </si>
  <si>
    <t>№ 37 от 19.02.24г.</t>
  </si>
  <si>
    <t>Торвитин®, 10 мг №20, таблетки, покрытые оболочкой,</t>
  </si>
  <si>
    <t>№40 от 27.02.24г.</t>
  </si>
  <si>
    <t>Диабеталонг® 30мг №60, таблетки с пролонгированным высвобождением</t>
  </si>
  <si>
    <t>ПАО Акционерное Курганское общество медицинских препаратов и изделий "Синтез"</t>
  </si>
  <si>
    <t>Диабетон® МR 60мг № 30 таблетки с модифицированным высвобождением</t>
  </si>
  <si>
    <t>Les Laboratoires Servier</t>
  </si>
  <si>
    <t>Les Laboratoires Servier Industrie</t>
  </si>
  <si>
    <t>Глизид ЕR-60, 60 мг №30, таблетки с пролонгированным высвобождением</t>
  </si>
  <si>
    <t>Гельминтфри 400 мг №1, таблетки жевательные</t>
  </si>
  <si>
    <t>Гансил 450 мг №60 таблетки, покрытые пленочной оболочкой</t>
  </si>
  <si>
    <t>Валганцикловир</t>
  </si>
  <si>
    <t xml:space="preserve">   Левоплант 75 мг №10х2, подкожный имплантат</t>
  </si>
  <si>
    <t>Shanghai Dahua Pharmaceutical Co. LTD</t>
  </si>
  <si>
    <t xml:space="preserve"> Наком® 250 мг + 25 мг №100, таблетки</t>
  </si>
  <si>
    <t>Карбидопа+Леводопа</t>
  </si>
  <si>
    <t>Мидакс 0,5% 10 мл №1, глазные капли</t>
  </si>
  <si>
    <t>Тропикамид</t>
  </si>
  <si>
    <t>Уорлд Медицин Офтальмикс Илачлары Лимитед Ширкети</t>
  </si>
  <si>
    <t>Окситоцин-Рихтер раствор для инъекций 5 МЕ/мл 1 мл №5</t>
  </si>
  <si>
    <t>Окситоцин</t>
  </si>
  <si>
    <t>СР-Кларен табл.п.п.о.пролонг. 500 мг №5</t>
  </si>
  <si>
    <t>Рекормон®  2000 МЕ/0,3 мл №6, раствор для внутривенного и подкожного введения</t>
  </si>
  <si>
    <t>Эритропоэтин</t>
  </si>
  <si>
    <t>Сиофор® 850,  табл.п.п.о. 850 мг №60</t>
  </si>
  <si>
    <t>Феброфид форте 100 мг № 20, таблетки, покрытые оболочкой</t>
  </si>
  <si>
    <t>Эмтрон р-р д/ин. 2 мг/мл 4 мл №5</t>
  </si>
  <si>
    <t>№ 44 от 28.02.24г.</t>
  </si>
  <si>
    <t>Диаглизид MR 60 мг №30, таблетки с модифицированным высвобождением</t>
  </si>
  <si>
    <t>Диаглизид MR 30 мг №60, таблетки с модифицированным высвобождением</t>
  </si>
  <si>
    <t>Атрикс 1 г 3.5 мл №1 Порошок для приготовления раствора для внутримышечных инъекций в комплекте с растворителем</t>
  </si>
  <si>
    <t xml:space="preserve">Цефтриаксон </t>
  </si>
  <si>
    <t>Aesculapius Farmaceutici s.r.l.</t>
  </si>
  <si>
    <t>Mitim S.r.L.</t>
  </si>
  <si>
    <t>№55 от 06.03.24г.</t>
  </si>
  <si>
    <t xml:space="preserve">Монтомицин-300, 300 мг № 100, капсулы,
 </t>
  </si>
  <si>
    <t>№ 71 от 19.03.24г.</t>
  </si>
  <si>
    <t xml:space="preserve">Аторвастатин </t>
  </si>
  <si>
    <t>Автория табл.п.п.о. 25 мг №30</t>
  </si>
  <si>
    <t>Гидроксизин</t>
  </si>
  <si>
    <t>Spey Medical</t>
  </si>
  <si>
    <t>Psychotropics India Limited</t>
  </si>
  <si>
    <t>Амоксициллин Диспертаб таблетки диспергируемые 500 мг №20</t>
  </si>
  <si>
    <t>АВВА РУС АО</t>
  </si>
  <si>
    <t>Амоксициллин Диспертаб таблетки диспергируемые 250 мг №20</t>
  </si>
  <si>
    <t>Джеоксит капсулы 20 мг №10</t>
  </si>
  <si>
    <t>Genetics Pharmaceuticals (Pvt.) Ltd.</t>
  </si>
  <si>
    <t>Диклофенак супп.рект. 100 мг №10</t>
  </si>
  <si>
    <t>Диклофаст М суппозитории ректальные 100мг №10</t>
  </si>
  <si>
    <t>ЧАО «Лекхим-Харьков»</t>
  </si>
  <si>
    <t>Кальция глюконат раствор для инъекций 10 мл №10</t>
  </si>
  <si>
    <t>Dentafill Plyus ООО</t>
  </si>
  <si>
    <t>Клавунат® БИД,таблетки, покрытые пленочной оболочкой 1000 мг №14</t>
  </si>
  <si>
    <t>Atabay Kimya San ve Tic A.S</t>
  </si>
  <si>
    <t>Atabay Kimya San ve Tic A.S.</t>
  </si>
  <si>
    <t>Ксалатан 0,005% капли глазные 2.5 мл</t>
  </si>
  <si>
    <t>Апджон ЮЭс 1 ЭлЭлСи</t>
  </si>
  <si>
    <t>Пфайзер МФГ. Бельгия Н.В.</t>
  </si>
  <si>
    <t>Бельгия</t>
  </si>
  <si>
    <t>Липримар ST™ таблетки, покрытые пленочной оболочкой 10 мг №30</t>
  </si>
  <si>
    <t>Пфайзер Фармасьютикалс ЛЛС</t>
  </si>
  <si>
    <t>Навилокс таблетки, покрытые пленочной оболочкой 400 мг №5</t>
  </si>
  <si>
    <t>Пронекс, эмульсия для внутривенного введения 1% 10 мг/мл 50мл №1</t>
  </si>
  <si>
    <t>BRITTANIA BIOLOGICAL LLP</t>
  </si>
  <si>
    <t>Рамкацин 500 мг/2 мл 2 мл р-р д/ин.в амп. №10</t>
  </si>
  <si>
    <t>Урсолив капсулы 250 мг №50</t>
  </si>
  <si>
    <t>Энта-G таблетки, покрытые пленочной оболочкой 0,5 мг №30</t>
  </si>
  <si>
    <t>GSS Pharma Pvt Ltd</t>
  </si>
  <si>
    <t>Flagship Biotech International</t>
  </si>
  <si>
    <t>№80 от 26.03.24г.</t>
  </si>
  <si>
    <t>№85 от 29.03.24г.</t>
  </si>
  <si>
    <t xml:space="preserve">Ксим 100, порошок для приготовления суспензии для приема внутрь, 100 мг/5 мл	60 мл </t>
  </si>
  <si>
    <t>Ксим 200, таблетки, покрытые пленочной оболочкой, 200 мг №10</t>
  </si>
  <si>
    <t>Мопем, порошок для приготовления раствора для инъекций, 1000 мг №1</t>
  </si>
  <si>
    <t>меропенем</t>
  </si>
  <si>
    <t>TURKTIPSAN Saglik Turizm Egitim ve Tic. A.S.</t>
  </si>
  <si>
    <t>Tum Ekip</t>
  </si>
  <si>
    <t>АкВитабин, порошок для приготовления концентрата для приготовления раствора для инфузий, 1000 мг №1</t>
  </si>
  <si>
    <t>гемцитабин</t>
  </si>
  <si>
    <t>Аверси-Рационал ООО</t>
  </si>
  <si>
    <t>Форцип, суспензия для приема внутрь 125 мг/5 мл 60 мл №1</t>
  </si>
  <si>
    <t>ципрофлоксацин</t>
  </si>
  <si>
    <t xml:space="preserve">Lark Laboratories </t>
  </si>
  <si>
    <t>Центаурус, таблетки, покрытые пленочной оболочкой, 0,5 мг №30</t>
  </si>
  <si>
    <t>энтекавир</t>
  </si>
  <si>
    <t>Метортрит Ромфарм, раствор для инъекций в  предварительно заполненном шприце 10мг/мл 1 мл №1</t>
  </si>
  <si>
    <t>метотрексат</t>
  </si>
  <si>
    <t>Генопра DR, таблетки кишечнорастворимые, покрытые оболочкой, 40 мг №14</t>
  </si>
  <si>
    <t>Генопра DR,  таблетки кишечнорастворимые,покрытые оболочкой, 20 мг №14</t>
  </si>
  <si>
    <t>Квамател®, лиофилизированный порошок для приготовления раствора для внутривенного введения с растворителем, 20 мг №5</t>
  </si>
  <si>
    <t>Фамосан®, таблетки, покрытые пленочной оболочкой, 20 мг № 20</t>
  </si>
  <si>
    <t>Фамосан®,таблетки, покрытые пленочной оболочкой, 40 мг №10</t>
  </si>
  <si>
    <t xml:space="preserve">Сертохол, капсулы 300 мг № 20 </t>
  </si>
  <si>
    <t>урсодезоксихолевая кислота</t>
  </si>
  <si>
    <t>Др Сертус Илач Санайи ве Тиджарет Лимитед Ширкети</t>
  </si>
  <si>
    <t>Урсомак,  капсулы 300 мг № 20</t>
  </si>
  <si>
    <t>Тропикамид, капли глазные 10 мг/1 мл  №1</t>
  </si>
  <si>
    <t>л</t>
  </si>
  <si>
    <t>№107 от 15.04.2024</t>
  </si>
  <si>
    <t>Урсобил 300, 300 мг таблетки №30</t>
  </si>
  <si>
    <t>Вигексол, раствор для инъекций 350 мг/мл 100 мл №10</t>
  </si>
  <si>
    <t>йогексол</t>
  </si>
  <si>
    <t>ТОО "НУР-МАЙ ФАРМАЦИЯ"</t>
  </si>
  <si>
    <t>Ксантра, раствор для инъекций 500 мг/5 мл №5</t>
  </si>
  <si>
    <t>Авимокс -С,суспензия для приема внутрь 156,25 мг/5 мл 100 мл №1</t>
  </si>
  <si>
    <t>амоксициллин + клавулановая кислота</t>
  </si>
  <si>
    <t>Ratnatris Pharmaceuticals Pvt. Ltd.</t>
  </si>
  <si>
    <t>Кламокс® BID, порошок для приготовления суспензии для приема внутрь	200 мг/28,5 мг/5 мл, 70 мл</t>
  </si>
  <si>
    <t>Билим Илач Сан. ве Тидж. А.Ш</t>
  </si>
  <si>
    <t>Магния сульфат, раствор для инъекций, 25% 10 мл №50</t>
  </si>
  <si>
    <t>Магния сульфат</t>
  </si>
  <si>
    <t>СП ООО Jurabek laboratories</t>
  </si>
  <si>
    <t>Изокет, концентрат для приготовления раствора для инфузий, 1 мг/мл 10мл №10</t>
  </si>
  <si>
    <t>изосорбида динитрат</t>
  </si>
  <si>
    <t>ЕВЕР Фарм Йена ГмбХ</t>
  </si>
  <si>
    <t>Дофамин-Ферейн, раствор для инъекций 4% 5 мл №10</t>
  </si>
  <si>
    <t>допамин</t>
  </si>
  <si>
    <t>Пилокарпин, капли глазные 10 мг/мл 10 мл  №1</t>
  </si>
  <si>
    <t>пилокарпин</t>
  </si>
  <si>
    <t>Левоксимед, капли глазные 0,5% 5 мл</t>
  </si>
  <si>
    <t>Инбутол, раствор для инъекций, 100мг/мл 10 мл №1</t>
  </si>
  <si>
    <t>Этамбутол</t>
  </si>
  <si>
    <t>Левокс-500, таблетки, покрытые пленочной оболочкой, 500 мг №10</t>
  </si>
  <si>
    <t>Сигницеф®, капли глазные, 0,5% 5 мл №1</t>
  </si>
  <si>
    <t>Рифампицин, капсулы, 150 мг №20</t>
  </si>
  <si>
    <t>ПАО НПЦ "Борщаговский ХФЗ"</t>
  </si>
  <si>
    <t>Далацин® капсулы, 300 мг №16</t>
  </si>
  <si>
    <t>Клиндамицин</t>
  </si>
  <si>
    <t>№149 от 26.04.2024</t>
  </si>
  <si>
    <t>Небутамол, раствор для ингаляций	1 мг/мл 2 мл	№10</t>
  </si>
  <si>
    <t>Мероспей, порошок для приготовления раствора для инъекций	1 г	№10</t>
  </si>
  <si>
    <t>SPEY MEDICAL LTD</t>
  </si>
  <si>
    <t>Инсуприд, таблетки, 2 мг №30</t>
  </si>
  <si>
    <t>Глимепирид</t>
  </si>
  <si>
    <t>Холудексан, капсулы, 300 мг	№20</t>
  </si>
  <si>
    <t>Урсодеоксихолевая кислота</t>
  </si>
  <si>
    <t>Латасопт, капли глазные 0,005%	2,5 мл №1</t>
  </si>
  <si>
    <t>Сомнопол,  эмульс. д/в/в введ. 1% 50 мл №1</t>
  </si>
  <si>
    <t>пропофол</t>
  </si>
  <si>
    <t>Сомнопол эмульс. д/в/в введ. 1% 20 мл №5</t>
  </si>
  <si>
    <t>Лонгокаин, раствор для инъекций	5 мг/мл	5 мл №10</t>
  </si>
  <si>
    <t>Бупивакаин</t>
  </si>
  <si>
    <t>Урсосан® Форте, таблетки, покрытые пленочной оболочкой, 500 мг	№60</t>
  </si>
  <si>
    <t>Урсосан® Форте, таблетки, покрытые пленочной оболочкой, 500 мг	№30</t>
  </si>
  <si>
    <t>№159 от 08.05.2024</t>
  </si>
  <si>
    <t>Зитмак® 100, порошок для приготовления суспензии для приема внутрь, в комплекте с водой очищенной, 100 мг/5 мл	20 мл №1</t>
  </si>
  <si>
    <t>Зитмак® 500, табл.п.п.о. 500 мг №3</t>
  </si>
  <si>
    <t>Ванкорус®, лиофилизат для приготовления раствора для инфузий, 1 г	№1</t>
  </si>
  <si>
    <t>Ванкомицина гидрохлорид</t>
  </si>
  <si>
    <t>ОАО "Синтез"</t>
  </si>
  <si>
    <t>Изониазид, таблетки	, 300 мг №100</t>
  </si>
  <si>
    <t>Изониазид</t>
  </si>
  <si>
    <t>АО Фармасинтез</t>
  </si>
  <si>
    <t>Валмокс, таблетки, покрытые оболочкой     500 мг №10</t>
  </si>
  <si>
    <t>Левозин, таблетки, покрытые пленочной оболочкой, 500 мг	№5</t>
  </si>
  <si>
    <t>ОД-Левокс, таблетки, покрытые пленочной оболочкой, 500 мг	№5</t>
  </si>
  <si>
    <t>Левоксимед,  таблетки, покрытые пленочной оболочкой 500 мг №7</t>
  </si>
  <si>
    <t>Бупивакаин Гриндекс Спинал, раствор для инъекций, 5 мг/мл	4 мл №5</t>
  </si>
  <si>
    <t>ХБМ Фарма с.р.о</t>
  </si>
  <si>
    <t>Словакия</t>
  </si>
  <si>
    <t>Гринтерол, капс.250 мг №100</t>
  </si>
  <si>
    <t>№167 от 17.05.2024</t>
  </si>
  <si>
    <t>Улкарил® 400, таблетки 400 мг №25</t>
  </si>
  <si>
    <t>Пауз™-500,  табл.п.п.о. 500 мг №100</t>
  </si>
  <si>
    <t>транексамовая кислота</t>
  </si>
  <si>
    <t>Роджипарин, раствор для инъекций, 5000МЕ/мл, 5мл №25</t>
  </si>
  <si>
    <t>Натрия гепарина</t>
  </si>
  <si>
    <t>Цитоназол Нео, раствор для инфузий	200 мг/100 мл	100 мл</t>
  </si>
  <si>
    <t>Лисоф,таблетки, покрытая пленочной оболочкой 90 мг/400 мг №28</t>
  </si>
  <si>
    <t>ледипасвир + софосбувир</t>
  </si>
  <si>
    <t>Диабетон® MВ, таблетки с модифицированным высвобождением, 60мг №30</t>
  </si>
  <si>
    <t>гликлазид</t>
  </si>
  <si>
    <t xml:space="preserve">ООО "Сервье РУС" </t>
  </si>
  <si>
    <t>Лидокаин-DF, спрей для наружного и местного применения, 10%	38 г</t>
  </si>
  <si>
    <t>Лидокаин</t>
  </si>
  <si>
    <t>DOSFARM</t>
  </si>
  <si>
    <t>Аллопуринол, таблетки 100 мг	№50 (10х5)</t>
  </si>
  <si>
    <t>Аллопуринол</t>
  </si>
  <si>
    <t>Цитозар®, лиофилизат для приготовления раствора для инъекций, 500 мг	№1</t>
  </si>
  <si>
    <t>Цитарабин</t>
  </si>
  <si>
    <t>Корден Фарма Латина С.п.А.</t>
  </si>
  <si>
    <t>Цитозар®, лиофилизат для приготовления раствора для инъекций, 100 мг	№1</t>
  </si>
  <si>
    <t>№178 от 23.05.2024</t>
  </si>
  <si>
    <t>Этопозид инъекций Ф.США, раствор для в/в инфузии 100мг/5мл</t>
  </si>
  <si>
    <t>Этопозид</t>
  </si>
  <si>
    <t>Реддитукс®, концентрат для приготовления раствора для инфузий	10 мг/мл, 50 мл №1</t>
  </si>
  <si>
    <t>АО Р-Фарм</t>
  </si>
  <si>
    <t>Реддитукс®, концентрат для приготовления раствора для инфузий	10 мг/мл, 10 мл №1</t>
  </si>
  <si>
    <t>Гварденс, таблетки, 1 мг	№30</t>
  </si>
  <si>
    <t>Акумс Драгс Фармасьютикалс Лтд.</t>
  </si>
  <si>
    <t>Параксил CR, таблетки кишечнорастворимые, покрытые пленочной оболочкой, 12,5 мг	№30</t>
  </si>
  <si>
    <t>Параксил CR, таблетки кишечнорастворимые, покрытые пленочной оболочкой,25 мг	№30</t>
  </si>
  <si>
    <t>Параксил CR, таблетки кишечнорастворимые, покрытые пленочной оболочкой, 37,5 мг	№30</t>
  </si>
  <si>
    <t>Кордарон®, таблетки 200 мг №30</t>
  </si>
  <si>
    <t>Санофи Авентис Прайвет Ко.Лтд.</t>
  </si>
  <si>
    <t>ХИНОИН Завод Фармацевтических и Химических Продуктов ЗАО</t>
  </si>
  <si>
    <t>Атровент Н, аэрозоль для ингаляций дозированный, 20мкг/доза 200доз 10мл</t>
  </si>
  <si>
    <t>Ипратропия бромид</t>
  </si>
  <si>
    <t>Берингер Ингельхайм Фарма ГмбХ и Ко.КГ</t>
  </si>
  <si>
    <t>Велсоф, таблетки, покрытые пленочной оболочкой 400 мг/100 мг №28</t>
  </si>
  <si>
    <t>софосбувир+ велпатасвир</t>
  </si>
  <si>
    <t>Хетеро Лабс Лимитед</t>
  </si>
  <si>
    <t>№187 от 31.05.2024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</si>
</sst>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₽_-;\-* #,##0.00\ _₽_-;_-* &quot;-&quot;??\ _₽_-;_-@_-"/>
    <numFmt numFmtId="165" formatCode="0.0"/>
    <numFmt numFmtId="166" formatCode="_-* #,##0\ _₽_-;\-* #,##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rgb="FF00B05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43" fontId="5" fillId="0" borderId="0" applyFont="0" applyFill="0" applyBorder="0" applyAlignment="0" applyProtection="0"/>
  </cellStyleXfs>
  <cellXfs count="48">
    <xf numFmtId="0" fontId="0" fillId="0" borderId="0" xfId="0"/>
    <xf numFmtId="2" fontId="1" fillId="2" borderId="0" xfId="0" applyNumberFormat="1" applyFont="1" applyFill="1" applyAlignment="1">
      <alignment vertical="center" wrapText="1"/>
    </xf>
    <xf numFmtId="0" fontId="4" fillId="0" borderId="0" xfId="0" applyFont="1"/>
    <xf numFmtId="0" fontId="0" fillId="2" borderId="0" xfId="0" applyFill="1"/>
    <xf numFmtId="0" fontId="3" fillId="2" borderId="0" xfId="0" applyFont="1" applyFill="1"/>
    <xf numFmtId="1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166" fontId="1" fillId="2" borderId="1" xfId="1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left" wrapText="1"/>
    </xf>
    <xf numFmtId="1" fontId="3" fillId="2" borderId="1" xfId="0" applyNumberFormat="1" applyFont="1" applyFill="1" applyBorder="1" applyAlignment="1">
      <alignment horizontal="left" wrapText="1"/>
    </xf>
    <xf numFmtId="1" fontId="2" fillId="0" borderId="1" xfId="0" applyNumberFormat="1" applyFont="1" applyBorder="1" applyAlignment="1">
      <alignment horizontal="left" wrapText="1"/>
    </xf>
    <xf numFmtId="1" fontId="3" fillId="0" borderId="1" xfId="0" applyNumberFormat="1" applyFont="1" applyBorder="1" applyAlignment="1">
      <alignment horizontal="left" wrapText="1"/>
    </xf>
    <xf numFmtId="165" fontId="3" fillId="2" borderId="1" xfId="0" applyNumberFormat="1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165" fontId="3" fillId="0" borderId="1" xfId="0" applyNumberFormat="1" applyFont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left" wrapText="1"/>
    </xf>
    <xf numFmtId="165" fontId="2" fillId="2" borderId="1" xfId="2" applyNumberFormat="1" applyFont="1" applyFill="1" applyBorder="1" applyAlignment="1">
      <alignment horizontal="left" wrapText="1"/>
    </xf>
    <xf numFmtId="1" fontId="3" fillId="2" borderId="1" xfId="2" applyNumberFormat="1" applyFont="1" applyFill="1" applyBorder="1" applyAlignment="1">
      <alignment horizontal="left" wrapText="1"/>
    </xf>
    <xf numFmtId="1" fontId="2" fillId="2" borderId="1" xfId="2" applyNumberFormat="1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1" fontId="3" fillId="4" borderId="1" xfId="0" applyNumberFormat="1" applyFont="1" applyFill="1" applyBorder="1" applyAlignment="1">
      <alignment horizontal="left" wrapText="1"/>
    </xf>
    <xf numFmtId="1" fontId="2" fillId="2" borderId="1" xfId="1" applyNumberFormat="1" applyFont="1" applyFill="1" applyBorder="1" applyAlignment="1">
      <alignment horizontal="left"/>
    </xf>
    <xf numFmtId="1" fontId="3" fillId="2" borderId="1" xfId="1" applyNumberFormat="1" applyFont="1" applyFill="1" applyBorder="1" applyAlignment="1">
      <alignment horizontal="left" wrapText="1"/>
    </xf>
    <xf numFmtId="1" fontId="3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166" fontId="7" fillId="2" borderId="1" xfId="1" applyNumberFormat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wrapText="1"/>
    </xf>
    <xf numFmtId="164" fontId="1" fillId="2" borderId="1" xfId="1" applyNumberFormat="1" applyFont="1" applyFill="1" applyBorder="1" applyAlignment="1">
      <alignment horizontal="left" wrapText="1"/>
    </xf>
    <xf numFmtId="1" fontId="1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7"/>
  <sheetViews>
    <sheetView tabSelected="1" topLeftCell="C547" zoomScale="85" zoomScaleNormal="85" workbookViewId="0">
      <selection activeCell="F557" sqref="F557"/>
    </sheetView>
  </sheetViews>
  <sheetFormatPr defaultRowHeight="15.75" x14ac:dyDescent="0.25"/>
  <cols>
    <col min="1" max="1" width="8" style="4" customWidth="1"/>
    <col min="2" max="2" width="39.85546875" style="4" customWidth="1"/>
    <col min="3" max="3" width="23.28515625" style="4" customWidth="1"/>
    <col min="4" max="4" width="27.42578125" style="4" customWidth="1"/>
    <col min="5" max="5" width="25.85546875" style="4" customWidth="1"/>
    <col min="6" max="6" width="20.7109375" style="4" customWidth="1"/>
    <col min="7" max="7" width="17" style="5" customWidth="1"/>
    <col min="8" max="8" width="15.42578125" style="5" customWidth="1"/>
    <col min="9" max="9" width="18.85546875" style="5" customWidth="1"/>
    <col min="10" max="10" width="15.7109375" style="6" customWidth="1"/>
  </cols>
  <sheetData>
    <row r="1" spans="1:12" x14ac:dyDescent="0.25">
      <c r="A1" s="47" t="s">
        <v>641</v>
      </c>
      <c r="B1" s="47"/>
      <c r="C1" s="47"/>
      <c r="D1" s="47"/>
      <c r="E1" s="47"/>
      <c r="F1" s="47"/>
      <c r="G1" s="47"/>
      <c r="H1" s="47"/>
      <c r="I1" s="47"/>
      <c r="J1" s="47"/>
    </row>
    <row r="2" spans="1:12" ht="47.25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3" t="s">
        <v>6</v>
      </c>
      <c r="H2" s="13" t="s">
        <v>7</v>
      </c>
      <c r="I2" s="13" t="s">
        <v>8</v>
      </c>
      <c r="J2" s="12" t="s">
        <v>642</v>
      </c>
    </row>
    <row r="3" spans="1:12" ht="44.25" customHeight="1" x14ac:dyDescent="0.25">
      <c r="A3" s="12">
        <v>1</v>
      </c>
      <c r="B3" s="11" t="s">
        <v>824</v>
      </c>
      <c r="C3" s="11" t="s">
        <v>413</v>
      </c>
      <c r="D3" s="11" t="s">
        <v>9</v>
      </c>
      <c r="E3" s="11" t="s">
        <v>9</v>
      </c>
      <c r="F3" s="11" t="s">
        <v>10</v>
      </c>
      <c r="G3" s="13">
        <v>225.23</v>
      </c>
      <c r="H3" s="14">
        <v>263.52</v>
      </c>
      <c r="I3" s="14">
        <v>324.13</v>
      </c>
      <c r="J3" s="11"/>
    </row>
    <row r="4" spans="1:12" ht="21.75" customHeight="1" x14ac:dyDescent="0.25">
      <c r="A4" s="12">
        <v>2</v>
      </c>
      <c r="B4" s="11" t="s">
        <v>11</v>
      </c>
      <c r="C4" s="11" t="s">
        <v>319</v>
      </c>
      <c r="D4" s="11" t="s">
        <v>12</v>
      </c>
      <c r="E4" s="11" t="s">
        <v>13</v>
      </c>
      <c r="F4" s="11" t="s">
        <v>14</v>
      </c>
      <c r="G4" s="13">
        <v>160.43941998</v>
      </c>
      <c r="H4" s="14">
        <v>187.71412137659999</v>
      </c>
      <c r="I4" s="14">
        <v>234.64265172075</v>
      </c>
      <c r="J4" s="11"/>
    </row>
    <row r="5" spans="1:12" ht="21" customHeight="1" x14ac:dyDescent="0.25">
      <c r="A5" s="12">
        <v>3</v>
      </c>
      <c r="B5" s="11" t="s">
        <v>15</v>
      </c>
      <c r="C5" s="11" t="s">
        <v>695</v>
      </c>
      <c r="D5" s="11" t="s">
        <v>16</v>
      </c>
      <c r="E5" s="11" t="s">
        <v>17</v>
      </c>
      <c r="F5" s="11" t="s">
        <v>18</v>
      </c>
      <c r="G5" s="13">
        <v>186</v>
      </c>
      <c r="H5" s="14">
        <v>217</v>
      </c>
      <c r="I5" s="14">
        <v>272</v>
      </c>
      <c r="J5" s="11"/>
    </row>
    <row r="6" spans="1:12" ht="47.25" x14ac:dyDescent="0.25">
      <c r="A6" s="12">
        <v>4</v>
      </c>
      <c r="B6" s="11" t="s">
        <v>19</v>
      </c>
      <c r="C6" s="11" t="s">
        <v>20</v>
      </c>
      <c r="D6" s="11" t="s">
        <v>21</v>
      </c>
      <c r="E6" s="11" t="s">
        <v>21</v>
      </c>
      <c r="F6" s="11" t="s">
        <v>22</v>
      </c>
      <c r="G6" s="15">
        <v>156.71</v>
      </c>
      <c r="H6" s="16">
        <v>183.35</v>
      </c>
      <c r="I6" s="16">
        <v>229.18</v>
      </c>
      <c r="J6" s="17" t="s">
        <v>899</v>
      </c>
    </row>
    <row r="7" spans="1:12" ht="48" customHeight="1" x14ac:dyDescent="0.25">
      <c r="A7" s="12">
        <v>5</v>
      </c>
      <c r="B7" s="11" t="s">
        <v>23</v>
      </c>
      <c r="C7" s="11" t="s">
        <v>319</v>
      </c>
      <c r="D7" s="11" t="s">
        <v>24</v>
      </c>
      <c r="E7" s="11" t="s">
        <v>24</v>
      </c>
      <c r="F7" s="11" t="s">
        <v>10</v>
      </c>
      <c r="G7" s="15">
        <v>374.39</v>
      </c>
      <c r="H7" s="16">
        <v>423.06</v>
      </c>
      <c r="I7" s="16">
        <v>511.9</v>
      </c>
      <c r="J7" s="17" t="s">
        <v>899</v>
      </c>
    </row>
    <row r="8" spans="1:12" ht="49.5" customHeight="1" x14ac:dyDescent="0.25">
      <c r="A8" s="12">
        <v>6</v>
      </c>
      <c r="B8" s="11" t="s">
        <v>25</v>
      </c>
      <c r="C8" s="11" t="s">
        <v>319</v>
      </c>
      <c r="D8" s="11" t="s">
        <v>24</v>
      </c>
      <c r="E8" s="11" t="s">
        <v>24</v>
      </c>
      <c r="F8" s="11" t="s">
        <v>10</v>
      </c>
      <c r="G8" s="15">
        <v>230.47</v>
      </c>
      <c r="H8" s="16">
        <v>269.64</v>
      </c>
      <c r="I8" s="16">
        <v>331.66</v>
      </c>
      <c r="J8" s="17" t="s">
        <v>899</v>
      </c>
    </row>
    <row r="9" spans="1:12" ht="47.25" x14ac:dyDescent="0.25">
      <c r="A9" s="12">
        <v>7</v>
      </c>
      <c r="B9" s="11" t="s">
        <v>758</v>
      </c>
      <c r="C9" s="11" t="s">
        <v>26</v>
      </c>
      <c r="D9" s="11" t="s">
        <v>27</v>
      </c>
      <c r="E9" s="11" t="s">
        <v>28</v>
      </c>
      <c r="F9" s="11" t="s">
        <v>29</v>
      </c>
      <c r="G9" s="13">
        <v>138</v>
      </c>
      <c r="H9" s="14">
        <v>165</v>
      </c>
      <c r="I9" s="14">
        <v>206</v>
      </c>
      <c r="J9" s="11"/>
    </row>
    <row r="10" spans="1:12" ht="47.25" x14ac:dyDescent="0.25">
      <c r="A10" s="12">
        <v>8</v>
      </c>
      <c r="B10" s="11" t="s">
        <v>30</v>
      </c>
      <c r="C10" s="11" t="s">
        <v>26</v>
      </c>
      <c r="D10" s="11" t="s">
        <v>31</v>
      </c>
      <c r="E10" s="11" t="s">
        <v>31</v>
      </c>
      <c r="F10" s="11" t="s">
        <v>29</v>
      </c>
      <c r="G10" s="13">
        <v>194.39172036000002</v>
      </c>
      <c r="H10" s="14">
        <v>227.43831282120001</v>
      </c>
      <c r="I10" s="14">
        <v>284.2978910265</v>
      </c>
      <c r="J10" s="11"/>
    </row>
    <row r="11" spans="1:12" ht="26.25" customHeight="1" x14ac:dyDescent="0.25">
      <c r="A11" s="12">
        <v>9</v>
      </c>
      <c r="B11" s="11" t="s">
        <v>32</v>
      </c>
      <c r="C11" s="11" t="s">
        <v>696</v>
      </c>
      <c r="D11" s="11" t="s">
        <v>33</v>
      </c>
      <c r="E11" s="11" t="s">
        <v>33</v>
      </c>
      <c r="F11" s="11" t="s">
        <v>29</v>
      </c>
      <c r="G11" s="13">
        <v>243.51119838</v>
      </c>
      <c r="H11" s="14">
        <v>284.9081021046</v>
      </c>
      <c r="I11" s="14">
        <v>350.43696558865798</v>
      </c>
      <c r="J11" s="11"/>
    </row>
    <row r="12" spans="1:12" ht="31.5" x14ac:dyDescent="0.25">
      <c r="A12" s="12">
        <v>10</v>
      </c>
      <c r="B12" s="18" t="s">
        <v>34</v>
      </c>
      <c r="C12" s="18" t="s">
        <v>696</v>
      </c>
      <c r="D12" s="18" t="s">
        <v>33</v>
      </c>
      <c r="E12" s="18" t="s">
        <v>33</v>
      </c>
      <c r="F12" s="18" t="s">
        <v>29</v>
      </c>
      <c r="G12" s="15">
        <v>125.12</v>
      </c>
      <c r="H12" s="16">
        <v>148.9</v>
      </c>
      <c r="I12" s="16">
        <v>189.1</v>
      </c>
      <c r="J12" s="19" t="s">
        <v>931</v>
      </c>
    </row>
    <row r="13" spans="1:12" ht="31.5" x14ac:dyDescent="0.25">
      <c r="A13" s="12">
        <v>11</v>
      </c>
      <c r="B13" s="11" t="s">
        <v>35</v>
      </c>
      <c r="C13" s="11" t="s">
        <v>40</v>
      </c>
      <c r="D13" s="11" t="s">
        <v>36</v>
      </c>
      <c r="E13" s="11" t="s">
        <v>37</v>
      </c>
      <c r="F13" s="11" t="s">
        <v>38</v>
      </c>
      <c r="G13" s="13">
        <v>259.957494</v>
      </c>
      <c r="H13" s="14">
        <v>298.95111809999997</v>
      </c>
      <c r="I13" s="14">
        <v>367.70987526299996</v>
      </c>
      <c r="J13" s="11"/>
    </row>
    <row r="14" spans="1:12" ht="47.25" x14ac:dyDescent="0.25">
      <c r="A14" s="12">
        <v>12</v>
      </c>
      <c r="B14" s="11" t="s">
        <v>39</v>
      </c>
      <c r="C14" s="11" t="s">
        <v>40</v>
      </c>
      <c r="D14" s="11" t="s">
        <v>41</v>
      </c>
      <c r="E14" s="11" t="s">
        <v>42</v>
      </c>
      <c r="F14" s="11" t="s">
        <v>43</v>
      </c>
      <c r="G14" s="20">
        <v>287.85000000000002</v>
      </c>
      <c r="H14" s="14">
        <v>331.02800000000002</v>
      </c>
      <c r="I14" s="14">
        <v>407.16</v>
      </c>
      <c r="J14" s="21" t="s">
        <v>692</v>
      </c>
      <c r="K14" s="1"/>
      <c r="L14" s="1"/>
    </row>
    <row r="15" spans="1:12" ht="48" customHeight="1" x14ac:dyDescent="0.25">
      <c r="A15" s="12">
        <v>13</v>
      </c>
      <c r="B15" s="11" t="s">
        <v>44</v>
      </c>
      <c r="C15" s="11" t="s">
        <v>40</v>
      </c>
      <c r="D15" s="11" t="s">
        <v>24</v>
      </c>
      <c r="E15" s="11" t="s">
        <v>24</v>
      </c>
      <c r="F15" s="11" t="s">
        <v>10</v>
      </c>
      <c r="G15" s="20">
        <v>282.2</v>
      </c>
      <c r="H15" s="14">
        <v>324.52999999999997</v>
      </c>
      <c r="I15" s="14">
        <v>399.17</v>
      </c>
      <c r="J15" s="21" t="s">
        <v>692</v>
      </c>
    </row>
    <row r="16" spans="1:12" ht="45.75" customHeight="1" x14ac:dyDescent="0.25">
      <c r="A16" s="12">
        <v>14</v>
      </c>
      <c r="B16" s="11" t="s">
        <v>45</v>
      </c>
      <c r="C16" s="11" t="s">
        <v>40</v>
      </c>
      <c r="D16" s="11" t="s">
        <v>24</v>
      </c>
      <c r="E16" s="11" t="s">
        <v>24</v>
      </c>
      <c r="F16" s="11" t="s">
        <v>10</v>
      </c>
      <c r="G16" s="20">
        <v>282.2</v>
      </c>
      <c r="H16" s="14">
        <v>324.52999999999997</v>
      </c>
      <c r="I16" s="14">
        <v>399.17</v>
      </c>
      <c r="J16" s="21" t="s">
        <v>692</v>
      </c>
    </row>
    <row r="17" spans="1:10" ht="31.5" x14ac:dyDescent="0.25">
      <c r="A17" s="12">
        <v>15</v>
      </c>
      <c r="B17" s="11" t="s">
        <v>46</v>
      </c>
      <c r="C17" s="11" t="s">
        <v>40</v>
      </c>
      <c r="D17" s="11" t="s">
        <v>47</v>
      </c>
      <c r="E17" s="11" t="s">
        <v>47</v>
      </c>
      <c r="F17" s="11" t="s">
        <v>22</v>
      </c>
      <c r="G17" s="13">
        <v>164.39566644000001</v>
      </c>
      <c r="H17" s="14">
        <v>192.34292973480001</v>
      </c>
      <c r="I17" s="14">
        <v>240.42866216850001</v>
      </c>
      <c r="J17" s="11"/>
    </row>
    <row r="18" spans="1:10" ht="24" customHeight="1" x14ac:dyDescent="0.25">
      <c r="A18" s="12">
        <v>16</v>
      </c>
      <c r="B18" s="11" t="s">
        <v>48</v>
      </c>
      <c r="C18" s="11" t="s">
        <v>40</v>
      </c>
      <c r="D18" s="11" t="s">
        <v>47</v>
      </c>
      <c r="E18" s="11" t="s">
        <v>47</v>
      </c>
      <c r="F18" s="11" t="s">
        <v>22</v>
      </c>
      <c r="G18" s="13">
        <v>172.62766619999999</v>
      </c>
      <c r="H18" s="14">
        <v>201.97436945399997</v>
      </c>
      <c r="I18" s="14">
        <v>252.46796181749997</v>
      </c>
      <c r="J18" s="11"/>
    </row>
    <row r="19" spans="1:10" ht="24.75" customHeight="1" x14ac:dyDescent="0.25">
      <c r="A19" s="12">
        <v>17</v>
      </c>
      <c r="B19" s="11" t="s">
        <v>49</v>
      </c>
      <c r="C19" s="11" t="s">
        <v>40</v>
      </c>
      <c r="D19" s="11" t="s">
        <v>47</v>
      </c>
      <c r="E19" s="11" t="s">
        <v>47</v>
      </c>
      <c r="F19" s="11" t="s">
        <v>22</v>
      </c>
      <c r="G19" s="13">
        <v>205.48048716</v>
      </c>
      <c r="H19" s="14">
        <v>240.41216997719999</v>
      </c>
      <c r="I19" s="14">
        <v>300.51521247149998</v>
      </c>
      <c r="J19" s="11"/>
    </row>
    <row r="20" spans="1:10" ht="31.5" x14ac:dyDescent="0.25">
      <c r="A20" s="12">
        <v>18</v>
      </c>
      <c r="B20" s="11" t="s">
        <v>50</v>
      </c>
      <c r="C20" s="11" t="s">
        <v>40</v>
      </c>
      <c r="D20" s="11" t="s">
        <v>51</v>
      </c>
      <c r="E20" s="11" t="s">
        <v>51</v>
      </c>
      <c r="F20" s="11" t="s">
        <v>22</v>
      </c>
      <c r="G20" s="13">
        <v>154.6</v>
      </c>
      <c r="H20" s="14">
        <v>180.88</v>
      </c>
      <c r="I20" s="14">
        <v>226.1</v>
      </c>
      <c r="J20" s="11"/>
    </row>
    <row r="21" spans="1:10" ht="26.25" customHeight="1" x14ac:dyDescent="0.25">
      <c r="A21" s="12">
        <v>19</v>
      </c>
      <c r="B21" s="11" t="s">
        <v>52</v>
      </c>
      <c r="C21" s="11" t="s">
        <v>40</v>
      </c>
      <c r="D21" s="11" t="s">
        <v>51</v>
      </c>
      <c r="E21" s="11" t="s">
        <v>51</v>
      </c>
      <c r="F21" s="11" t="s">
        <v>22</v>
      </c>
      <c r="G21" s="13">
        <v>152.19802296</v>
      </c>
      <c r="H21" s="14">
        <v>178.0716868632</v>
      </c>
      <c r="I21" s="14">
        <v>222.58960857900001</v>
      </c>
      <c r="J21" s="11"/>
    </row>
    <row r="22" spans="1:10" ht="25.5" customHeight="1" x14ac:dyDescent="0.25">
      <c r="A22" s="12">
        <v>20</v>
      </c>
      <c r="B22" s="11" t="s">
        <v>53</v>
      </c>
      <c r="C22" s="11" t="s">
        <v>40</v>
      </c>
      <c r="D22" s="11" t="s">
        <v>51</v>
      </c>
      <c r="E22" s="11" t="s">
        <v>51</v>
      </c>
      <c r="F22" s="11" t="s">
        <v>22</v>
      </c>
      <c r="G22" s="13">
        <v>269.47582775999996</v>
      </c>
      <c r="H22" s="14">
        <v>309.89720192399994</v>
      </c>
      <c r="I22" s="14">
        <v>381.1735583665199</v>
      </c>
      <c r="J22" s="11"/>
    </row>
    <row r="23" spans="1:10" ht="22.5" customHeight="1" x14ac:dyDescent="0.25">
      <c r="A23" s="12">
        <v>21</v>
      </c>
      <c r="B23" s="11" t="s">
        <v>54</v>
      </c>
      <c r="C23" s="11" t="s">
        <v>40</v>
      </c>
      <c r="D23" s="11" t="s">
        <v>55</v>
      </c>
      <c r="E23" s="11" t="s">
        <v>55</v>
      </c>
      <c r="F23" s="11" t="s">
        <v>56</v>
      </c>
      <c r="G23" s="13">
        <v>390.80385161999999</v>
      </c>
      <c r="H23" s="14">
        <v>441.60835233059993</v>
      </c>
      <c r="I23" s="14">
        <v>534.34610632002591</v>
      </c>
      <c r="J23" s="11"/>
    </row>
    <row r="24" spans="1:10" ht="20.25" customHeight="1" x14ac:dyDescent="0.25">
      <c r="A24" s="12">
        <v>22</v>
      </c>
      <c r="B24" s="11" t="s">
        <v>57</v>
      </c>
      <c r="C24" s="11" t="s">
        <v>40</v>
      </c>
      <c r="D24" s="11" t="s">
        <v>55</v>
      </c>
      <c r="E24" s="11" t="s">
        <v>55</v>
      </c>
      <c r="F24" s="11" t="s">
        <v>56</v>
      </c>
      <c r="G24" s="13">
        <v>238.26752730000004</v>
      </c>
      <c r="H24" s="14">
        <v>278.77300694100001</v>
      </c>
      <c r="I24" s="14">
        <v>342.89079853742999</v>
      </c>
      <c r="J24" s="11"/>
    </row>
    <row r="25" spans="1:10" ht="47.25" x14ac:dyDescent="0.25">
      <c r="A25" s="12">
        <v>23</v>
      </c>
      <c r="B25" s="11" t="s">
        <v>58</v>
      </c>
      <c r="C25" s="11" t="s">
        <v>40</v>
      </c>
      <c r="D25" s="11" t="s">
        <v>59</v>
      </c>
      <c r="E25" s="11" t="s">
        <v>60</v>
      </c>
      <c r="F25" s="11" t="s">
        <v>61</v>
      </c>
      <c r="G25" s="13">
        <v>279.40873157999999</v>
      </c>
      <c r="H25" s="14">
        <v>321.32004131699995</v>
      </c>
      <c r="I25" s="14">
        <v>395.22365081990995</v>
      </c>
      <c r="J25" s="11"/>
    </row>
    <row r="26" spans="1:10" ht="31.5" x14ac:dyDescent="0.25">
      <c r="A26" s="12">
        <v>24</v>
      </c>
      <c r="B26" s="11" t="s">
        <v>62</v>
      </c>
      <c r="C26" s="11" t="s">
        <v>63</v>
      </c>
      <c r="D26" s="11" t="s">
        <v>64</v>
      </c>
      <c r="E26" s="11" t="s">
        <v>64</v>
      </c>
      <c r="F26" s="11" t="s">
        <v>22</v>
      </c>
      <c r="G26" s="13">
        <v>226.15</v>
      </c>
      <c r="H26" s="14">
        <v>264.58999999999997</v>
      </c>
      <c r="I26" s="14">
        <v>325.45</v>
      </c>
      <c r="J26" s="11"/>
    </row>
    <row r="27" spans="1:10" ht="31.5" x14ac:dyDescent="0.25">
      <c r="A27" s="12">
        <v>25</v>
      </c>
      <c r="B27" s="11" t="s">
        <v>65</v>
      </c>
      <c r="C27" s="11" t="s">
        <v>413</v>
      </c>
      <c r="D27" s="11" t="s">
        <v>66</v>
      </c>
      <c r="E27" s="11" t="s">
        <v>66</v>
      </c>
      <c r="F27" s="11" t="s">
        <v>22</v>
      </c>
      <c r="G27" s="13">
        <v>197.31</v>
      </c>
      <c r="H27" s="14">
        <v>230.86</v>
      </c>
      <c r="I27" s="14">
        <v>288.57</v>
      </c>
      <c r="J27" s="11"/>
    </row>
    <row r="28" spans="1:10" ht="31.5" x14ac:dyDescent="0.25">
      <c r="A28" s="12">
        <v>26</v>
      </c>
      <c r="B28" s="11" t="s">
        <v>67</v>
      </c>
      <c r="C28" s="11" t="s">
        <v>695</v>
      </c>
      <c r="D28" s="11" t="s">
        <v>24</v>
      </c>
      <c r="E28" s="11" t="s">
        <v>24</v>
      </c>
      <c r="F28" s="11" t="s">
        <v>10</v>
      </c>
      <c r="G28" s="15">
        <v>287.85000000000002</v>
      </c>
      <c r="H28" s="16">
        <v>331.02</v>
      </c>
      <c r="I28" s="16">
        <v>407.16</v>
      </c>
      <c r="J28" s="17" t="s">
        <v>899</v>
      </c>
    </row>
    <row r="29" spans="1:10" ht="31.5" x14ac:dyDescent="0.25">
      <c r="A29" s="12">
        <v>27</v>
      </c>
      <c r="B29" s="11" t="s">
        <v>68</v>
      </c>
      <c r="C29" s="11" t="s">
        <v>695</v>
      </c>
      <c r="D29" s="11" t="s">
        <v>69</v>
      </c>
      <c r="E29" s="11" t="s">
        <v>70</v>
      </c>
      <c r="F29" s="11" t="s">
        <v>22</v>
      </c>
      <c r="G29" s="13">
        <v>167.98</v>
      </c>
      <c r="H29" s="14">
        <f>G29*1.17</f>
        <v>196.53659999999996</v>
      </c>
      <c r="I29" s="14">
        <f>H29*1.25</f>
        <v>245.67074999999994</v>
      </c>
      <c r="J29" s="11"/>
    </row>
    <row r="30" spans="1:10" ht="25.5" customHeight="1" x14ac:dyDescent="0.25">
      <c r="A30" s="12">
        <v>28</v>
      </c>
      <c r="B30" s="11" t="s">
        <v>71</v>
      </c>
      <c r="C30" s="11" t="s">
        <v>697</v>
      </c>
      <c r="D30" s="11" t="s">
        <v>69</v>
      </c>
      <c r="E30" s="11" t="s">
        <v>13</v>
      </c>
      <c r="F30" s="11" t="s">
        <v>14</v>
      </c>
      <c r="G30" s="13">
        <v>112.16569536</v>
      </c>
      <c r="H30" s="14">
        <v>133.47717747839999</v>
      </c>
      <c r="I30" s="14">
        <v>169.516015397568</v>
      </c>
      <c r="J30" s="11"/>
    </row>
    <row r="31" spans="1:10" ht="47.25" x14ac:dyDescent="0.25">
      <c r="A31" s="12">
        <v>29</v>
      </c>
      <c r="B31" s="11" t="s">
        <v>72</v>
      </c>
      <c r="C31" s="11" t="s">
        <v>695</v>
      </c>
      <c r="D31" s="11" t="s">
        <v>73</v>
      </c>
      <c r="E31" s="11" t="s">
        <v>73</v>
      </c>
      <c r="F31" s="11" t="s">
        <v>56</v>
      </c>
      <c r="G31" s="22" t="s">
        <v>74</v>
      </c>
      <c r="H31" s="23" t="s">
        <v>75</v>
      </c>
      <c r="I31" s="23" t="s">
        <v>76</v>
      </c>
      <c r="J31" s="11"/>
    </row>
    <row r="32" spans="1:10" ht="47.25" x14ac:dyDescent="0.25">
      <c r="A32" s="12">
        <v>30</v>
      </c>
      <c r="B32" s="11" t="s">
        <v>77</v>
      </c>
      <c r="C32" s="11" t="s">
        <v>695</v>
      </c>
      <c r="D32" s="11" t="s">
        <v>73</v>
      </c>
      <c r="E32" s="11" t="s">
        <v>73</v>
      </c>
      <c r="F32" s="11" t="s">
        <v>56</v>
      </c>
      <c r="G32" s="24" t="s">
        <v>78</v>
      </c>
      <c r="H32" s="23" t="s">
        <v>79</v>
      </c>
      <c r="I32" s="23" t="s">
        <v>80</v>
      </c>
      <c r="J32" s="11"/>
    </row>
    <row r="33" spans="1:10" ht="47.25" x14ac:dyDescent="0.25">
      <c r="A33" s="12">
        <v>31</v>
      </c>
      <c r="B33" s="11" t="s">
        <v>81</v>
      </c>
      <c r="C33" s="11" t="s">
        <v>695</v>
      </c>
      <c r="D33" s="11" t="s">
        <v>73</v>
      </c>
      <c r="E33" s="11" t="s">
        <v>73</v>
      </c>
      <c r="F33" s="11" t="s">
        <v>56</v>
      </c>
      <c r="G33" s="13">
        <v>258.50922534</v>
      </c>
      <c r="H33" s="14">
        <v>297.28560914099995</v>
      </c>
      <c r="I33" s="14">
        <v>365.66129924342994</v>
      </c>
      <c r="J33" s="11"/>
    </row>
    <row r="34" spans="1:10" ht="31.5" x14ac:dyDescent="0.25">
      <c r="A34" s="12">
        <v>32</v>
      </c>
      <c r="B34" s="11" t="s">
        <v>82</v>
      </c>
      <c r="C34" s="11" t="s">
        <v>695</v>
      </c>
      <c r="D34" s="11" t="s">
        <v>83</v>
      </c>
      <c r="E34" s="11" t="s">
        <v>84</v>
      </c>
      <c r="F34" s="11" t="s">
        <v>22</v>
      </c>
      <c r="G34" s="13">
        <v>128.83000000000001</v>
      </c>
      <c r="H34" s="14">
        <v>153.30000000000001</v>
      </c>
      <c r="I34" s="14">
        <v>191.63</v>
      </c>
      <c r="J34" s="11"/>
    </row>
    <row r="35" spans="1:10" ht="31.5" x14ac:dyDescent="0.25">
      <c r="A35" s="12">
        <v>33</v>
      </c>
      <c r="B35" s="11" t="s">
        <v>85</v>
      </c>
      <c r="C35" s="11" t="s">
        <v>86</v>
      </c>
      <c r="D35" s="11" t="s">
        <v>42</v>
      </c>
      <c r="E35" s="11" t="s">
        <v>42</v>
      </c>
      <c r="F35" s="11" t="s">
        <v>43</v>
      </c>
      <c r="G35" s="13">
        <v>487.13</v>
      </c>
      <c r="H35" s="14">
        <v>550.45000000000005</v>
      </c>
      <c r="I35" s="14">
        <v>660.54</v>
      </c>
      <c r="J35" s="11"/>
    </row>
    <row r="36" spans="1:10" ht="47.25" x14ac:dyDescent="0.25">
      <c r="A36" s="12">
        <v>34</v>
      </c>
      <c r="B36" s="11" t="s">
        <v>87</v>
      </c>
      <c r="C36" s="11" t="s">
        <v>698</v>
      </c>
      <c r="D36" s="11" t="s">
        <v>88</v>
      </c>
      <c r="E36" s="11" t="s">
        <v>88</v>
      </c>
      <c r="F36" s="11" t="s">
        <v>43</v>
      </c>
      <c r="G36" s="13">
        <v>316.89</v>
      </c>
      <c r="H36" s="14">
        <v>364.42</v>
      </c>
      <c r="I36" s="14">
        <v>440.95</v>
      </c>
      <c r="J36" s="11"/>
    </row>
    <row r="37" spans="1:10" ht="47.25" x14ac:dyDescent="0.25">
      <c r="A37" s="12">
        <v>35</v>
      </c>
      <c r="B37" s="11" t="s">
        <v>89</v>
      </c>
      <c r="C37" s="11" t="s">
        <v>698</v>
      </c>
      <c r="D37" s="11" t="s">
        <v>90</v>
      </c>
      <c r="E37" s="11" t="s">
        <v>90</v>
      </c>
      <c r="F37" s="11" t="s">
        <v>91</v>
      </c>
      <c r="G37" s="13">
        <v>487.15395839999996</v>
      </c>
      <c r="H37" s="14">
        <v>550.48397299199996</v>
      </c>
      <c r="I37" s="14">
        <v>660.58076759039989</v>
      </c>
      <c r="J37" s="11"/>
    </row>
    <row r="38" spans="1:10" ht="47.25" x14ac:dyDescent="0.25">
      <c r="A38" s="12">
        <v>36</v>
      </c>
      <c r="B38" s="11" t="s">
        <v>92</v>
      </c>
      <c r="C38" s="11" t="s">
        <v>698</v>
      </c>
      <c r="D38" s="11" t="s">
        <v>90</v>
      </c>
      <c r="E38" s="11" t="s">
        <v>90</v>
      </c>
      <c r="F38" s="11" t="s">
        <v>91</v>
      </c>
      <c r="G38" s="13">
        <v>487.17275291999999</v>
      </c>
      <c r="H38" s="14">
        <v>550.50521079959992</v>
      </c>
      <c r="I38" s="14">
        <v>660.60625295951991</v>
      </c>
      <c r="J38" s="11"/>
    </row>
    <row r="39" spans="1:10" ht="31.5" x14ac:dyDescent="0.25">
      <c r="A39" s="12">
        <v>37</v>
      </c>
      <c r="B39" s="11" t="s">
        <v>93</v>
      </c>
      <c r="C39" s="11" t="s">
        <v>94</v>
      </c>
      <c r="D39" s="11" t="s">
        <v>90</v>
      </c>
      <c r="E39" s="11" t="s">
        <v>90</v>
      </c>
      <c r="F39" s="11" t="s">
        <v>91</v>
      </c>
      <c r="G39" s="13">
        <v>381</v>
      </c>
      <c r="H39" s="14">
        <v>431</v>
      </c>
      <c r="I39" s="14">
        <v>522</v>
      </c>
      <c r="J39" s="11"/>
    </row>
    <row r="40" spans="1:10" ht="55.5" customHeight="1" x14ac:dyDescent="0.25">
      <c r="A40" s="12">
        <v>38</v>
      </c>
      <c r="B40" s="11" t="s">
        <v>95</v>
      </c>
      <c r="C40" s="11" t="s">
        <v>94</v>
      </c>
      <c r="D40" s="11" t="s">
        <v>90</v>
      </c>
      <c r="E40" s="11" t="s">
        <v>90</v>
      </c>
      <c r="F40" s="11" t="s">
        <v>91</v>
      </c>
      <c r="G40" s="13">
        <v>253</v>
      </c>
      <c r="H40" s="14">
        <v>292</v>
      </c>
      <c r="I40" s="14">
        <v>359</v>
      </c>
      <c r="J40" s="11"/>
    </row>
    <row r="41" spans="1:10" ht="31.5" x14ac:dyDescent="0.25">
      <c r="A41" s="12">
        <v>39</v>
      </c>
      <c r="B41" s="11" t="s">
        <v>96</v>
      </c>
      <c r="C41" s="11" t="s">
        <v>94</v>
      </c>
      <c r="D41" s="11" t="s">
        <v>90</v>
      </c>
      <c r="E41" s="11" t="s">
        <v>90</v>
      </c>
      <c r="F41" s="11" t="s">
        <v>91</v>
      </c>
      <c r="G41" s="13">
        <v>383</v>
      </c>
      <c r="H41" s="14">
        <v>433</v>
      </c>
      <c r="I41" s="14">
        <v>525</v>
      </c>
      <c r="J41" s="11"/>
    </row>
    <row r="42" spans="1:10" ht="31.5" x14ac:dyDescent="0.25">
      <c r="A42" s="12">
        <v>40</v>
      </c>
      <c r="B42" s="11" t="s">
        <v>97</v>
      </c>
      <c r="C42" s="11" t="s">
        <v>86</v>
      </c>
      <c r="D42" s="11" t="s">
        <v>98</v>
      </c>
      <c r="E42" s="11" t="s">
        <v>99</v>
      </c>
      <c r="F42" s="11" t="s">
        <v>22</v>
      </c>
      <c r="G42" s="13">
        <v>271.24251263999997</v>
      </c>
      <c r="H42" s="14">
        <v>311.92888953599993</v>
      </c>
      <c r="I42" s="14">
        <v>383.67253412927988</v>
      </c>
      <c r="J42" s="11"/>
    </row>
    <row r="43" spans="1:10" ht="31.5" x14ac:dyDescent="0.25">
      <c r="A43" s="12">
        <v>41</v>
      </c>
      <c r="B43" s="11" t="s">
        <v>100</v>
      </c>
      <c r="C43" s="11" t="s">
        <v>86</v>
      </c>
      <c r="D43" s="11" t="s">
        <v>98</v>
      </c>
      <c r="E43" s="11" t="s">
        <v>99</v>
      </c>
      <c r="F43" s="11" t="s">
        <v>22</v>
      </c>
      <c r="G43" s="13">
        <v>483.31047905999998</v>
      </c>
      <c r="H43" s="14">
        <v>546.14084133779988</v>
      </c>
      <c r="I43" s="14">
        <v>655.36900960535979</v>
      </c>
      <c r="J43" s="11"/>
    </row>
    <row r="44" spans="1:10" ht="47.25" x14ac:dyDescent="0.25">
      <c r="A44" s="12">
        <v>42</v>
      </c>
      <c r="B44" s="11" t="s">
        <v>101</v>
      </c>
      <c r="C44" s="11" t="s">
        <v>102</v>
      </c>
      <c r="D44" s="11" t="s">
        <v>103</v>
      </c>
      <c r="E44" s="11" t="s">
        <v>103</v>
      </c>
      <c r="F44" s="11" t="s">
        <v>104</v>
      </c>
      <c r="G44" s="13">
        <v>3701</v>
      </c>
      <c r="H44" s="14">
        <v>4034</v>
      </c>
      <c r="I44" s="14">
        <v>4720</v>
      </c>
      <c r="J44" s="11"/>
    </row>
    <row r="45" spans="1:10" ht="31.5" x14ac:dyDescent="0.25">
      <c r="A45" s="12">
        <v>43</v>
      </c>
      <c r="B45" s="11" t="s">
        <v>105</v>
      </c>
      <c r="C45" s="11" t="s">
        <v>106</v>
      </c>
      <c r="D45" s="11" t="s">
        <v>42</v>
      </c>
      <c r="E45" s="11" t="s">
        <v>107</v>
      </c>
      <c r="F45" s="11" t="s">
        <v>43</v>
      </c>
      <c r="G45" s="13">
        <v>233.39</v>
      </c>
      <c r="H45" s="14">
        <v>273.07</v>
      </c>
      <c r="I45" s="14">
        <v>335.79</v>
      </c>
      <c r="J45" s="11"/>
    </row>
    <row r="46" spans="1:10" ht="25.5" customHeight="1" x14ac:dyDescent="0.25">
      <c r="A46" s="12">
        <v>44</v>
      </c>
      <c r="B46" s="11" t="s">
        <v>108</v>
      </c>
      <c r="C46" s="11" t="s">
        <v>86</v>
      </c>
      <c r="D46" s="11" t="s">
        <v>109</v>
      </c>
      <c r="E46" s="11" t="s">
        <v>109</v>
      </c>
      <c r="F46" s="11" t="s">
        <v>29</v>
      </c>
      <c r="G46" s="13">
        <v>299</v>
      </c>
      <c r="H46" s="14">
        <v>344</v>
      </c>
      <c r="I46" s="14">
        <v>423</v>
      </c>
      <c r="J46" s="11" t="s">
        <v>995</v>
      </c>
    </row>
    <row r="47" spans="1:10" ht="20.25" customHeight="1" x14ac:dyDescent="0.25">
      <c r="A47" s="12">
        <v>45</v>
      </c>
      <c r="B47" s="11" t="s">
        <v>110</v>
      </c>
      <c r="C47" s="11" t="s">
        <v>86</v>
      </c>
      <c r="D47" s="11" t="s">
        <v>109</v>
      </c>
      <c r="E47" s="11" t="s">
        <v>109</v>
      </c>
      <c r="F47" s="11" t="s">
        <v>29</v>
      </c>
      <c r="G47" s="13">
        <v>494</v>
      </c>
      <c r="H47" s="14">
        <v>558</v>
      </c>
      <c r="I47" s="14">
        <v>670</v>
      </c>
      <c r="J47" s="11" t="s">
        <v>995</v>
      </c>
    </row>
    <row r="48" spans="1:10" ht="31.5" x14ac:dyDescent="0.25">
      <c r="A48" s="12">
        <v>46</v>
      </c>
      <c r="B48" s="11" t="s">
        <v>111</v>
      </c>
      <c r="C48" s="11" t="s">
        <v>86</v>
      </c>
      <c r="D48" s="11" t="s">
        <v>55</v>
      </c>
      <c r="E48" s="11" t="s">
        <v>55</v>
      </c>
      <c r="F48" s="11" t="s">
        <v>56</v>
      </c>
      <c r="G48" s="13">
        <v>351</v>
      </c>
      <c r="H48" s="14">
        <v>396</v>
      </c>
      <c r="I48" s="14">
        <v>479</v>
      </c>
      <c r="J48" s="11"/>
    </row>
    <row r="49" spans="1:10" ht="31.5" x14ac:dyDescent="0.25">
      <c r="A49" s="12">
        <v>47</v>
      </c>
      <c r="B49" s="11" t="s">
        <v>112</v>
      </c>
      <c r="C49" s="11" t="s">
        <v>86</v>
      </c>
      <c r="D49" s="11" t="s">
        <v>55</v>
      </c>
      <c r="E49" s="11" t="s">
        <v>55</v>
      </c>
      <c r="F49" s="11" t="s">
        <v>56</v>
      </c>
      <c r="G49" s="13">
        <v>519</v>
      </c>
      <c r="H49" s="14">
        <v>580</v>
      </c>
      <c r="I49" s="14">
        <v>697</v>
      </c>
      <c r="J49" s="11"/>
    </row>
    <row r="50" spans="1:10" ht="34.5" customHeight="1" x14ac:dyDescent="0.25">
      <c r="A50" s="12">
        <v>48</v>
      </c>
      <c r="B50" s="11" t="s">
        <v>113</v>
      </c>
      <c r="C50" s="11" t="s">
        <v>86</v>
      </c>
      <c r="D50" s="11" t="s">
        <v>114</v>
      </c>
      <c r="E50" s="11" t="s">
        <v>114</v>
      </c>
      <c r="F50" s="11" t="s">
        <v>91</v>
      </c>
      <c r="G50" s="13">
        <v>422.06</v>
      </c>
      <c r="H50" s="14">
        <v>476.93</v>
      </c>
      <c r="I50" s="14">
        <v>577.08000000000004</v>
      </c>
      <c r="J50" s="11" t="s">
        <v>967</v>
      </c>
    </row>
    <row r="51" spans="1:10" ht="20.25" customHeight="1" x14ac:dyDescent="0.25">
      <c r="A51" s="12">
        <v>49</v>
      </c>
      <c r="B51" s="11" t="s">
        <v>115</v>
      </c>
      <c r="C51" s="11" t="s">
        <v>86</v>
      </c>
      <c r="D51" s="11" t="s">
        <v>114</v>
      </c>
      <c r="E51" s="11" t="s">
        <v>114</v>
      </c>
      <c r="F51" s="11" t="s">
        <v>91</v>
      </c>
      <c r="G51" s="13">
        <v>1147.7124179999998</v>
      </c>
      <c r="H51" s="14">
        <v>1262.4836597999999</v>
      </c>
      <c r="I51" s="14">
        <v>1489.7307185639997</v>
      </c>
      <c r="J51" s="11"/>
    </row>
    <row r="52" spans="1:10" ht="31.5" x14ac:dyDescent="0.25">
      <c r="A52" s="12">
        <v>50</v>
      </c>
      <c r="B52" s="11" t="s">
        <v>116</v>
      </c>
      <c r="C52" s="11" t="s">
        <v>86</v>
      </c>
      <c r="D52" s="11" t="s">
        <v>117</v>
      </c>
      <c r="E52" s="11" t="s">
        <v>117</v>
      </c>
      <c r="F52" s="11" t="s">
        <v>91</v>
      </c>
      <c r="G52" s="13">
        <v>581.52227399999992</v>
      </c>
      <c r="H52" s="14">
        <v>651.30494687999999</v>
      </c>
      <c r="I52" s="14">
        <v>781.56593625599999</v>
      </c>
      <c r="J52" s="11"/>
    </row>
    <row r="53" spans="1:10" ht="47.25" x14ac:dyDescent="0.25">
      <c r="A53" s="12">
        <v>51</v>
      </c>
      <c r="B53" s="11" t="s">
        <v>118</v>
      </c>
      <c r="C53" s="11" t="s">
        <v>119</v>
      </c>
      <c r="D53" s="11" t="s">
        <v>120</v>
      </c>
      <c r="E53" s="11" t="s">
        <v>121</v>
      </c>
      <c r="F53" s="11" t="s">
        <v>61</v>
      </c>
      <c r="G53" s="13">
        <v>178.58</v>
      </c>
      <c r="H53" s="14">
        <f>G53*1.17</f>
        <v>208.93860000000001</v>
      </c>
      <c r="I53" s="14">
        <f>H53*1.25</f>
        <v>261.17325</v>
      </c>
      <c r="J53" s="11"/>
    </row>
    <row r="54" spans="1:10" ht="47.25" x14ac:dyDescent="0.25">
      <c r="A54" s="12">
        <v>52</v>
      </c>
      <c r="B54" s="11" t="s">
        <v>122</v>
      </c>
      <c r="C54" s="11" t="s">
        <v>119</v>
      </c>
      <c r="D54" s="11" t="s">
        <v>120</v>
      </c>
      <c r="E54" s="11" t="s">
        <v>121</v>
      </c>
      <c r="F54" s="11" t="s">
        <v>61</v>
      </c>
      <c r="G54" s="13">
        <v>200.9</v>
      </c>
      <c r="H54" s="14">
        <f>G54*1.17</f>
        <v>235.053</v>
      </c>
      <c r="I54" s="14">
        <f>H54*1.25</f>
        <v>293.81624999999997</v>
      </c>
      <c r="J54" s="11"/>
    </row>
    <row r="55" spans="1:10" ht="31.5" x14ac:dyDescent="0.25">
      <c r="A55" s="12">
        <v>53</v>
      </c>
      <c r="B55" s="11" t="s">
        <v>123</v>
      </c>
      <c r="C55" s="11" t="s">
        <v>699</v>
      </c>
      <c r="D55" s="11" t="s">
        <v>124</v>
      </c>
      <c r="E55" s="11" t="s">
        <v>124</v>
      </c>
      <c r="F55" s="11" t="s">
        <v>125</v>
      </c>
      <c r="G55" s="13">
        <v>208.80860300000001</v>
      </c>
      <c r="H55" s="14">
        <v>244.30606551</v>
      </c>
      <c r="I55" s="14">
        <v>305.38258188750001</v>
      </c>
      <c r="J55" s="11"/>
    </row>
    <row r="56" spans="1:10" ht="31.5" x14ac:dyDescent="0.25">
      <c r="A56" s="12">
        <v>54</v>
      </c>
      <c r="B56" s="11" t="s">
        <v>126</v>
      </c>
      <c r="C56" s="11" t="s">
        <v>699</v>
      </c>
      <c r="D56" s="11" t="s">
        <v>124</v>
      </c>
      <c r="E56" s="11" t="s">
        <v>124</v>
      </c>
      <c r="F56" s="11" t="s">
        <v>125</v>
      </c>
      <c r="G56" s="13">
        <v>496.41547509999998</v>
      </c>
      <c r="H56" s="14">
        <v>560.94948686299995</v>
      </c>
      <c r="I56" s="14">
        <v>673.13938423559989</v>
      </c>
      <c r="J56" s="11"/>
    </row>
    <row r="57" spans="1:10" ht="31.5" x14ac:dyDescent="0.25">
      <c r="A57" s="12">
        <v>55</v>
      </c>
      <c r="B57" s="11" t="s">
        <v>127</v>
      </c>
      <c r="C57" s="11" t="s">
        <v>700</v>
      </c>
      <c r="D57" s="11" t="s">
        <v>12</v>
      </c>
      <c r="E57" s="11" t="s">
        <v>128</v>
      </c>
      <c r="F57" s="11" t="s">
        <v>22</v>
      </c>
      <c r="G57" s="13">
        <v>207.74</v>
      </c>
      <c r="H57" s="14">
        <v>243.06</v>
      </c>
      <c r="I57" s="14">
        <v>303.82</v>
      </c>
      <c r="J57" s="11"/>
    </row>
    <row r="58" spans="1:10" x14ac:dyDescent="0.25">
      <c r="A58" s="12">
        <v>56</v>
      </c>
      <c r="B58" s="11" t="s">
        <v>129</v>
      </c>
      <c r="C58" s="11" t="s">
        <v>139</v>
      </c>
      <c r="D58" s="11" t="s">
        <v>12</v>
      </c>
      <c r="E58" s="11" t="s">
        <v>13</v>
      </c>
      <c r="F58" s="11" t="s">
        <v>14</v>
      </c>
      <c r="G58" s="13">
        <v>189.37358352000001</v>
      </c>
      <c r="H58" s="14">
        <v>221.5670927184</v>
      </c>
      <c r="I58" s="14">
        <v>276.958865898</v>
      </c>
      <c r="J58" s="11"/>
    </row>
    <row r="59" spans="1:10" ht="63" x14ac:dyDescent="0.25">
      <c r="A59" s="12">
        <v>57</v>
      </c>
      <c r="B59" s="11" t="s">
        <v>130</v>
      </c>
      <c r="C59" s="11" t="s">
        <v>237</v>
      </c>
      <c r="D59" s="11" t="s">
        <v>131</v>
      </c>
      <c r="E59" s="11" t="s">
        <v>131</v>
      </c>
      <c r="F59" s="11" t="s">
        <v>132</v>
      </c>
      <c r="G59" s="13">
        <v>209.3</v>
      </c>
      <c r="H59" s="14">
        <v>244.88</v>
      </c>
      <c r="I59" s="14">
        <v>306.11</v>
      </c>
      <c r="J59" s="11"/>
    </row>
    <row r="60" spans="1:10" ht="31.5" x14ac:dyDescent="0.25">
      <c r="A60" s="12">
        <v>58</v>
      </c>
      <c r="B60" s="11" t="s">
        <v>133</v>
      </c>
      <c r="C60" s="11" t="s">
        <v>487</v>
      </c>
      <c r="D60" s="11" t="s">
        <v>134</v>
      </c>
      <c r="E60" s="11" t="s">
        <v>134</v>
      </c>
      <c r="F60" s="11" t="s">
        <v>135</v>
      </c>
      <c r="G60" s="13">
        <v>129.781971</v>
      </c>
      <c r="H60" s="14">
        <v>154.44054549000001</v>
      </c>
      <c r="I60" s="14">
        <v>193.0506818625</v>
      </c>
      <c r="J60" s="11"/>
    </row>
    <row r="61" spans="1:10" ht="31.5" x14ac:dyDescent="0.25">
      <c r="A61" s="12">
        <v>59</v>
      </c>
      <c r="B61" s="11" t="s">
        <v>136</v>
      </c>
      <c r="C61" s="11" t="s">
        <v>487</v>
      </c>
      <c r="D61" s="11" t="s">
        <v>134</v>
      </c>
      <c r="E61" s="11" t="s">
        <v>134</v>
      </c>
      <c r="F61" s="11" t="s">
        <v>135</v>
      </c>
      <c r="G61" s="13">
        <v>192.58631099999999</v>
      </c>
      <c r="H61" s="14">
        <v>225.32598386999999</v>
      </c>
      <c r="I61" s="14">
        <v>281.65747983749998</v>
      </c>
      <c r="J61" s="11"/>
    </row>
    <row r="62" spans="1:10" ht="31.5" x14ac:dyDescent="0.25">
      <c r="A62" s="12">
        <v>60</v>
      </c>
      <c r="B62" s="11" t="s">
        <v>137</v>
      </c>
      <c r="C62" s="11" t="s">
        <v>487</v>
      </c>
      <c r="D62" s="11" t="s">
        <v>134</v>
      </c>
      <c r="E62" s="11" t="s">
        <v>134</v>
      </c>
      <c r="F62" s="11" t="s">
        <v>135</v>
      </c>
      <c r="G62" s="13">
        <v>88.344224999999994</v>
      </c>
      <c r="H62" s="14">
        <v>122.99839999999999</v>
      </c>
      <c r="I62" s="14">
        <v>156.20796799999999</v>
      </c>
      <c r="J62" s="11"/>
    </row>
    <row r="63" spans="1:10" ht="31.5" x14ac:dyDescent="0.25">
      <c r="A63" s="12">
        <v>61</v>
      </c>
      <c r="B63" s="11" t="s">
        <v>138</v>
      </c>
      <c r="C63" s="11" t="s">
        <v>139</v>
      </c>
      <c r="D63" s="11" t="s">
        <v>140</v>
      </c>
      <c r="E63" s="11" t="s">
        <v>140</v>
      </c>
      <c r="F63" s="11" t="s">
        <v>22</v>
      </c>
      <c r="G63" s="13">
        <v>309.77</v>
      </c>
      <c r="H63" s="14">
        <v>356.23</v>
      </c>
      <c r="I63" s="14">
        <v>431.04</v>
      </c>
      <c r="J63" s="11"/>
    </row>
    <row r="64" spans="1:10" ht="31.5" x14ac:dyDescent="0.25">
      <c r="A64" s="12">
        <v>62</v>
      </c>
      <c r="B64" s="11" t="s">
        <v>141</v>
      </c>
      <c r="C64" s="11" t="s">
        <v>139</v>
      </c>
      <c r="D64" s="11" t="s">
        <v>140</v>
      </c>
      <c r="E64" s="11" t="s">
        <v>140</v>
      </c>
      <c r="F64" s="11" t="s">
        <v>22</v>
      </c>
      <c r="G64" s="13">
        <v>133.27194132</v>
      </c>
      <c r="H64" s="14">
        <v>158.59361017079999</v>
      </c>
      <c r="I64" s="14">
        <v>198.2420127135</v>
      </c>
      <c r="J64" s="11"/>
    </row>
    <row r="65" spans="1:10" ht="31.5" x14ac:dyDescent="0.25">
      <c r="A65" s="12">
        <v>63</v>
      </c>
      <c r="B65" s="11" t="s">
        <v>142</v>
      </c>
      <c r="C65" s="11" t="s">
        <v>139</v>
      </c>
      <c r="D65" s="11" t="s">
        <v>140</v>
      </c>
      <c r="E65" s="11" t="s">
        <v>140</v>
      </c>
      <c r="F65" s="11" t="s">
        <v>22</v>
      </c>
      <c r="G65" s="13">
        <v>168.65262522</v>
      </c>
      <c r="H65" s="14">
        <v>197.3235715074</v>
      </c>
      <c r="I65" s="14">
        <v>246.65446438424999</v>
      </c>
      <c r="J65" s="11"/>
    </row>
    <row r="66" spans="1:10" ht="31.5" x14ac:dyDescent="0.25">
      <c r="A66" s="12">
        <v>64</v>
      </c>
      <c r="B66" s="11" t="s">
        <v>143</v>
      </c>
      <c r="C66" s="11" t="s">
        <v>139</v>
      </c>
      <c r="D66" s="11" t="s">
        <v>144</v>
      </c>
      <c r="E66" s="11" t="s">
        <v>144</v>
      </c>
      <c r="F66" s="11" t="s">
        <v>56</v>
      </c>
      <c r="G66" s="13">
        <v>182.36</v>
      </c>
      <c r="H66" s="14">
        <v>213.9</v>
      </c>
      <c r="I66" s="14">
        <v>267.37</v>
      </c>
      <c r="J66" s="11"/>
    </row>
    <row r="67" spans="1:10" ht="31.5" x14ac:dyDescent="0.25">
      <c r="A67" s="12">
        <v>65</v>
      </c>
      <c r="B67" s="11" t="s">
        <v>145</v>
      </c>
      <c r="C67" s="11" t="s">
        <v>139</v>
      </c>
      <c r="D67" s="11" t="s">
        <v>144</v>
      </c>
      <c r="E67" s="11" t="s">
        <v>144</v>
      </c>
      <c r="F67" s="11" t="s">
        <v>56</v>
      </c>
      <c r="G67" s="13">
        <v>106.07</v>
      </c>
      <c r="H67" s="14">
        <v>126.22</v>
      </c>
      <c r="I67" s="14">
        <v>160.30000000000001</v>
      </c>
      <c r="J67" s="11"/>
    </row>
    <row r="68" spans="1:10" ht="31.5" x14ac:dyDescent="0.25">
      <c r="A68" s="12">
        <v>66</v>
      </c>
      <c r="B68" s="11" t="s">
        <v>146</v>
      </c>
      <c r="C68" s="11" t="s">
        <v>139</v>
      </c>
      <c r="D68" s="11" t="s">
        <v>144</v>
      </c>
      <c r="E68" s="11" t="s">
        <v>144</v>
      </c>
      <c r="F68" s="11" t="s">
        <v>56</v>
      </c>
      <c r="G68" s="13">
        <v>135.94999999999999</v>
      </c>
      <c r="H68" s="14">
        <v>161.78</v>
      </c>
      <c r="I68" s="14">
        <v>202.22</v>
      </c>
      <c r="J68" s="11"/>
    </row>
    <row r="69" spans="1:10" ht="31.5" x14ac:dyDescent="0.25">
      <c r="A69" s="12">
        <v>67</v>
      </c>
      <c r="B69" s="11" t="s">
        <v>147</v>
      </c>
      <c r="C69" s="11" t="s">
        <v>139</v>
      </c>
      <c r="D69" s="11" t="s">
        <v>109</v>
      </c>
      <c r="E69" s="11" t="s">
        <v>109</v>
      </c>
      <c r="F69" s="11" t="s">
        <v>29</v>
      </c>
      <c r="G69" s="13">
        <v>261.12</v>
      </c>
      <c r="H69" s="14">
        <v>300.29000000000002</v>
      </c>
      <c r="I69" s="14">
        <v>369.36</v>
      </c>
      <c r="J69" s="11" t="s">
        <v>967</v>
      </c>
    </row>
    <row r="70" spans="1:10" ht="31.5" x14ac:dyDescent="0.25">
      <c r="A70" s="12">
        <v>68</v>
      </c>
      <c r="B70" s="11" t="s">
        <v>148</v>
      </c>
      <c r="C70" s="11" t="s">
        <v>139</v>
      </c>
      <c r="D70" s="11" t="s">
        <v>109</v>
      </c>
      <c r="E70" s="11" t="s">
        <v>109</v>
      </c>
      <c r="F70" s="11" t="s">
        <v>29</v>
      </c>
      <c r="G70" s="13">
        <v>183.82</v>
      </c>
      <c r="H70" s="14">
        <v>215.07</v>
      </c>
      <c r="I70" s="14">
        <v>268.83999999999997</v>
      </c>
      <c r="J70" s="11" t="s">
        <v>967</v>
      </c>
    </row>
    <row r="71" spans="1:10" ht="63.75" customHeight="1" x14ac:dyDescent="0.25">
      <c r="A71" s="12">
        <v>69</v>
      </c>
      <c r="B71" s="11" t="s">
        <v>149</v>
      </c>
      <c r="C71" s="11" t="s">
        <v>139</v>
      </c>
      <c r="D71" s="11" t="s">
        <v>150</v>
      </c>
      <c r="E71" s="11" t="s">
        <v>151</v>
      </c>
      <c r="F71" s="11" t="s">
        <v>152</v>
      </c>
      <c r="G71" s="13">
        <v>159.36000000000001</v>
      </c>
      <c r="H71" s="14">
        <f>G71*1.17</f>
        <v>186.4512</v>
      </c>
      <c r="I71" s="14">
        <f>H71*1.25</f>
        <v>233.06399999999999</v>
      </c>
      <c r="J71" s="11"/>
    </row>
    <row r="72" spans="1:10" ht="47.25" x14ac:dyDescent="0.25">
      <c r="A72" s="12">
        <v>70</v>
      </c>
      <c r="B72" s="11" t="s">
        <v>153</v>
      </c>
      <c r="C72" s="11" t="s">
        <v>139</v>
      </c>
      <c r="D72" s="11" t="s">
        <v>90</v>
      </c>
      <c r="E72" s="11" t="s">
        <v>154</v>
      </c>
      <c r="F72" s="11" t="s">
        <v>152</v>
      </c>
      <c r="G72" s="13">
        <v>269</v>
      </c>
      <c r="H72" s="14">
        <v>310</v>
      </c>
      <c r="I72" s="14">
        <v>381</v>
      </c>
      <c r="J72" s="11"/>
    </row>
    <row r="73" spans="1:10" ht="31.5" x14ac:dyDescent="0.25">
      <c r="A73" s="12">
        <v>71</v>
      </c>
      <c r="B73" s="11" t="s">
        <v>155</v>
      </c>
      <c r="C73" s="11" t="s">
        <v>387</v>
      </c>
      <c r="D73" s="11" t="s">
        <v>156</v>
      </c>
      <c r="E73" s="11" t="s">
        <v>156</v>
      </c>
      <c r="F73" s="11" t="s">
        <v>22</v>
      </c>
      <c r="G73" s="13">
        <v>209.81262401999999</v>
      </c>
      <c r="H73" s="14">
        <v>245.48077010339998</v>
      </c>
      <c r="I73" s="14">
        <v>306.85096262924998</v>
      </c>
      <c r="J73" s="11"/>
    </row>
    <row r="74" spans="1:10" ht="31.5" x14ac:dyDescent="0.25">
      <c r="A74" s="12">
        <v>72</v>
      </c>
      <c r="B74" s="11" t="s">
        <v>760</v>
      </c>
      <c r="C74" s="11" t="s">
        <v>86</v>
      </c>
      <c r="D74" s="11" t="s">
        <v>140</v>
      </c>
      <c r="E74" s="11" t="s">
        <v>140</v>
      </c>
      <c r="F74" s="11" t="s">
        <v>22</v>
      </c>
      <c r="G74" s="13">
        <v>424.11</v>
      </c>
      <c r="H74" s="14">
        <v>479.24</v>
      </c>
      <c r="I74" s="14">
        <v>579.89</v>
      </c>
      <c r="J74" s="11"/>
    </row>
    <row r="75" spans="1:10" ht="31.5" x14ac:dyDescent="0.25">
      <c r="A75" s="12">
        <v>73</v>
      </c>
      <c r="B75" s="11" t="s">
        <v>761</v>
      </c>
      <c r="C75" s="11" t="s">
        <v>86</v>
      </c>
      <c r="D75" s="11" t="s">
        <v>140</v>
      </c>
      <c r="E75" s="11" t="s">
        <v>140</v>
      </c>
      <c r="F75" s="11" t="s">
        <v>22</v>
      </c>
      <c r="G75" s="13">
        <v>600.71804999999995</v>
      </c>
      <c r="H75" s="14">
        <f>G75*1.12</f>
        <v>672.804216</v>
      </c>
      <c r="I75" s="14">
        <f>H75*1.19</f>
        <v>800.63701703999993</v>
      </c>
      <c r="J75" s="11"/>
    </row>
    <row r="76" spans="1:10" ht="31.5" x14ac:dyDescent="0.25">
      <c r="A76" s="12">
        <v>74</v>
      </c>
      <c r="B76" s="11" t="s">
        <v>157</v>
      </c>
      <c r="C76" s="11" t="s">
        <v>158</v>
      </c>
      <c r="D76" s="11" t="s">
        <v>159</v>
      </c>
      <c r="E76" s="11" t="s">
        <v>159</v>
      </c>
      <c r="F76" s="11" t="s">
        <v>43</v>
      </c>
      <c r="G76" s="13">
        <v>160.05000000000001</v>
      </c>
      <c r="H76" s="14">
        <v>187.25</v>
      </c>
      <c r="I76" s="14">
        <v>234.07</v>
      </c>
      <c r="J76" s="11"/>
    </row>
    <row r="77" spans="1:10" ht="47.25" x14ac:dyDescent="0.25">
      <c r="A77" s="12">
        <v>75</v>
      </c>
      <c r="B77" s="11" t="s">
        <v>160</v>
      </c>
      <c r="C77" s="11" t="s">
        <v>701</v>
      </c>
      <c r="D77" s="11" t="s">
        <v>161</v>
      </c>
      <c r="E77" s="11" t="s">
        <v>161</v>
      </c>
      <c r="F77" s="11" t="s">
        <v>162</v>
      </c>
      <c r="G77" s="13">
        <v>625.55680367999992</v>
      </c>
      <c r="H77" s="14">
        <v>700.62362012159997</v>
      </c>
      <c r="I77" s="14">
        <v>840.74834414591999</v>
      </c>
      <c r="J77" s="11"/>
    </row>
    <row r="78" spans="1:10" ht="31.5" x14ac:dyDescent="0.25">
      <c r="A78" s="12">
        <v>76</v>
      </c>
      <c r="B78" s="11" t="s">
        <v>163</v>
      </c>
      <c r="C78" s="11" t="s">
        <v>702</v>
      </c>
      <c r="D78" s="11" t="s">
        <v>164</v>
      </c>
      <c r="E78" s="11" t="s">
        <v>165</v>
      </c>
      <c r="F78" s="11" t="s">
        <v>166</v>
      </c>
      <c r="G78" s="13">
        <v>150.01111780000002</v>
      </c>
      <c r="H78" s="14">
        <v>178.51323018200003</v>
      </c>
      <c r="I78" s="14">
        <v>223.14153772750004</v>
      </c>
      <c r="J78" s="11"/>
    </row>
    <row r="79" spans="1:10" ht="31.5" x14ac:dyDescent="0.25">
      <c r="A79" s="12">
        <v>77</v>
      </c>
      <c r="B79" s="11" t="s">
        <v>167</v>
      </c>
      <c r="C79" s="11" t="s">
        <v>703</v>
      </c>
      <c r="D79" s="11" t="s">
        <v>168</v>
      </c>
      <c r="E79" s="11" t="s">
        <v>168</v>
      </c>
      <c r="F79" s="11" t="s">
        <v>169</v>
      </c>
      <c r="G79" s="13">
        <v>104.2625997</v>
      </c>
      <c r="H79" s="14">
        <v>124.07249364299999</v>
      </c>
      <c r="I79" s="14">
        <v>157.57206692660998</v>
      </c>
      <c r="J79" s="11"/>
    </row>
    <row r="80" spans="1:10" ht="31.5" x14ac:dyDescent="0.25">
      <c r="A80" s="12">
        <v>78</v>
      </c>
      <c r="B80" s="11" t="s">
        <v>170</v>
      </c>
      <c r="C80" s="11" t="s">
        <v>704</v>
      </c>
      <c r="D80" s="11" t="s">
        <v>171</v>
      </c>
      <c r="E80" s="11" t="s">
        <v>171</v>
      </c>
      <c r="F80" s="11" t="s">
        <v>104</v>
      </c>
      <c r="G80" s="13">
        <v>122.28654438</v>
      </c>
      <c r="H80" s="14">
        <v>145.52098781219999</v>
      </c>
      <c r="I80" s="14">
        <v>184.81165452149398</v>
      </c>
      <c r="J80" s="11"/>
    </row>
    <row r="81" spans="1:10" ht="31.5" x14ac:dyDescent="0.25">
      <c r="A81" s="12">
        <v>79</v>
      </c>
      <c r="B81" s="11" t="s">
        <v>172</v>
      </c>
      <c r="C81" s="11" t="s">
        <v>704</v>
      </c>
      <c r="D81" s="11" t="s">
        <v>173</v>
      </c>
      <c r="E81" s="11" t="s">
        <v>173</v>
      </c>
      <c r="F81" s="11" t="s">
        <v>29</v>
      </c>
      <c r="G81" s="13">
        <v>139.72785893999998</v>
      </c>
      <c r="H81" s="14">
        <v>166.27615213859997</v>
      </c>
      <c r="I81" s="14">
        <v>207.84519017324996</v>
      </c>
      <c r="J81" s="11"/>
    </row>
    <row r="82" spans="1:10" ht="31.5" x14ac:dyDescent="0.25">
      <c r="A82" s="12">
        <v>80</v>
      </c>
      <c r="B82" s="11" t="s">
        <v>174</v>
      </c>
      <c r="C82" s="11" t="s">
        <v>695</v>
      </c>
      <c r="D82" s="11" t="s">
        <v>175</v>
      </c>
      <c r="E82" s="11" t="s">
        <v>175</v>
      </c>
      <c r="F82" s="11" t="s">
        <v>43</v>
      </c>
      <c r="G82" s="13">
        <v>139.85002331999999</v>
      </c>
      <c r="H82" s="14">
        <v>166.42152775079998</v>
      </c>
      <c r="I82" s="14">
        <v>208.02690968849998</v>
      </c>
      <c r="J82" s="11"/>
    </row>
    <row r="83" spans="1:10" ht="36.75" customHeight="1" x14ac:dyDescent="0.25">
      <c r="A83" s="12">
        <v>81</v>
      </c>
      <c r="B83" s="11" t="s">
        <v>176</v>
      </c>
      <c r="C83" s="11" t="s">
        <v>177</v>
      </c>
      <c r="D83" s="11" t="s">
        <v>178</v>
      </c>
      <c r="E83" s="11" t="s">
        <v>178</v>
      </c>
      <c r="F83" s="11" t="s">
        <v>18</v>
      </c>
      <c r="G83" s="13">
        <v>520.66999999999996</v>
      </c>
      <c r="H83" s="14">
        <v>583.15</v>
      </c>
      <c r="I83" s="14">
        <v>699.78</v>
      </c>
      <c r="J83" s="11"/>
    </row>
    <row r="84" spans="1:10" ht="31.5" x14ac:dyDescent="0.25">
      <c r="A84" s="12">
        <v>82</v>
      </c>
      <c r="B84" s="11" t="s">
        <v>179</v>
      </c>
      <c r="C84" s="11" t="s">
        <v>177</v>
      </c>
      <c r="D84" s="11" t="s">
        <v>180</v>
      </c>
      <c r="E84" s="11" t="s">
        <v>180</v>
      </c>
      <c r="F84" s="11" t="s">
        <v>162</v>
      </c>
      <c r="G84" s="13">
        <v>1222</v>
      </c>
      <c r="H84" s="14">
        <v>1343</v>
      </c>
      <c r="I84" s="14">
        <v>1586</v>
      </c>
      <c r="J84" s="11"/>
    </row>
    <row r="85" spans="1:10" ht="49.5" customHeight="1" x14ac:dyDescent="0.25">
      <c r="A85" s="12">
        <v>83</v>
      </c>
      <c r="B85" s="11" t="s">
        <v>823</v>
      </c>
      <c r="C85" s="11" t="s">
        <v>705</v>
      </c>
      <c r="D85" s="11" t="s">
        <v>181</v>
      </c>
      <c r="E85" s="11" t="s">
        <v>181</v>
      </c>
      <c r="F85" s="11" t="s">
        <v>166</v>
      </c>
      <c r="G85" s="13">
        <v>445.71</v>
      </c>
      <c r="H85" s="14">
        <v>503.65</v>
      </c>
      <c r="I85" s="14">
        <v>604.36</v>
      </c>
      <c r="J85" s="11" t="s">
        <v>643</v>
      </c>
    </row>
    <row r="86" spans="1:10" ht="27.75" customHeight="1" x14ac:dyDescent="0.25">
      <c r="A86" s="12">
        <v>84</v>
      </c>
      <c r="B86" s="11" t="s">
        <v>182</v>
      </c>
      <c r="C86" s="11" t="s">
        <v>207</v>
      </c>
      <c r="D86" s="11" t="s">
        <v>183</v>
      </c>
      <c r="E86" s="11" t="s">
        <v>183</v>
      </c>
      <c r="F86" s="11" t="s">
        <v>166</v>
      </c>
      <c r="G86" s="13">
        <v>387.89</v>
      </c>
      <c r="H86" s="14">
        <v>438.32</v>
      </c>
      <c r="I86" s="14">
        <v>530.36</v>
      </c>
      <c r="J86" s="11" t="s">
        <v>655</v>
      </c>
    </row>
    <row r="87" spans="1:10" ht="26.25" customHeight="1" x14ac:dyDescent="0.25">
      <c r="A87" s="12">
        <v>85</v>
      </c>
      <c r="B87" s="11" t="s">
        <v>184</v>
      </c>
      <c r="C87" s="11" t="s">
        <v>207</v>
      </c>
      <c r="D87" s="11" t="s">
        <v>183</v>
      </c>
      <c r="E87" s="11" t="s">
        <v>183</v>
      </c>
      <c r="F87" s="11" t="s">
        <v>166</v>
      </c>
      <c r="G87" s="13">
        <v>173.26946700000002</v>
      </c>
      <c r="H87" s="14">
        <v>202.72527639</v>
      </c>
      <c r="I87" s="14">
        <v>253.4065954875</v>
      </c>
      <c r="J87" s="11"/>
    </row>
    <row r="88" spans="1:10" ht="26.25" customHeight="1" x14ac:dyDescent="0.25">
      <c r="A88" s="12">
        <v>86</v>
      </c>
      <c r="B88" s="11" t="s">
        <v>185</v>
      </c>
      <c r="C88" s="11" t="s">
        <v>207</v>
      </c>
      <c r="D88" s="11" t="s">
        <v>183</v>
      </c>
      <c r="E88" s="11" t="s">
        <v>183</v>
      </c>
      <c r="F88" s="11" t="s">
        <v>166</v>
      </c>
      <c r="G88" s="13">
        <v>361.42831799999999</v>
      </c>
      <c r="H88" s="14">
        <v>408.41399933999998</v>
      </c>
      <c r="I88" s="14">
        <v>494.18093920139995</v>
      </c>
      <c r="J88" s="11"/>
    </row>
    <row r="89" spans="1:10" ht="31.5" x14ac:dyDescent="0.25">
      <c r="A89" s="25">
        <v>87</v>
      </c>
      <c r="B89" s="18" t="s">
        <v>186</v>
      </c>
      <c r="C89" s="18" t="s">
        <v>593</v>
      </c>
      <c r="D89" s="18" t="s">
        <v>187</v>
      </c>
      <c r="E89" s="18" t="s">
        <v>187</v>
      </c>
      <c r="F89" s="18" t="s">
        <v>169</v>
      </c>
      <c r="G89" s="15">
        <v>360.13</v>
      </c>
      <c r="H89" s="16">
        <v>406.95</v>
      </c>
      <c r="I89" s="16">
        <v>492.41</v>
      </c>
      <c r="J89" s="18" t="s">
        <v>933</v>
      </c>
    </row>
    <row r="90" spans="1:10" ht="31.5" x14ac:dyDescent="0.25">
      <c r="A90" s="12">
        <v>88</v>
      </c>
      <c r="B90" s="11" t="s">
        <v>188</v>
      </c>
      <c r="C90" s="11" t="s">
        <v>593</v>
      </c>
      <c r="D90" s="11" t="s">
        <v>117</v>
      </c>
      <c r="E90" s="11" t="s">
        <v>117</v>
      </c>
      <c r="F90" s="11" t="s">
        <v>91</v>
      </c>
      <c r="G90" s="13">
        <v>400.98</v>
      </c>
      <c r="H90" s="14">
        <v>453.11</v>
      </c>
      <c r="I90" s="14">
        <v>543.26</v>
      </c>
      <c r="J90" s="11" t="s">
        <v>643</v>
      </c>
    </row>
    <row r="91" spans="1:10" ht="31.5" x14ac:dyDescent="0.25">
      <c r="A91" s="12">
        <v>89</v>
      </c>
      <c r="B91" s="11" t="s">
        <v>189</v>
      </c>
      <c r="C91" s="11" t="s">
        <v>593</v>
      </c>
      <c r="D91" s="11" t="s">
        <v>109</v>
      </c>
      <c r="E91" s="11" t="s">
        <v>109</v>
      </c>
      <c r="F91" s="11" t="s">
        <v>29</v>
      </c>
      <c r="G91" s="13">
        <v>114.97547609999998</v>
      </c>
      <c r="H91" s="14">
        <v>136.82081655899998</v>
      </c>
      <c r="I91" s="14">
        <v>173.76243702992997</v>
      </c>
      <c r="J91" s="11"/>
    </row>
    <row r="92" spans="1:10" ht="31.5" x14ac:dyDescent="0.25">
      <c r="A92" s="12">
        <v>90</v>
      </c>
      <c r="B92" s="11" t="s">
        <v>190</v>
      </c>
      <c r="C92" s="11" t="s">
        <v>593</v>
      </c>
      <c r="D92" s="11" t="s">
        <v>191</v>
      </c>
      <c r="E92" s="11" t="s">
        <v>191</v>
      </c>
      <c r="F92" s="11" t="s">
        <v>22</v>
      </c>
      <c r="G92" s="13">
        <v>150</v>
      </c>
      <c r="H92" s="14">
        <v>178</v>
      </c>
      <c r="I92" s="14">
        <v>223</v>
      </c>
      <c r="J92" s="11" t="s">
        <v>1041</v>
      </c>
    </row>
    <row r="93" spans="1:10" ht="31.5" x14ac:dyDescent="0.25">
      <c r="A93" s="12">
        <v>91</v>
      </c>
      <c r="B93" s="11" t="s">
        <v>192</v>
      </c>
      <c r="C93" s="11" t="s">
        <v>193</v>
      </c>
      <c r="D93" s="11" t="s">
        <v>194</v>
      </c>
      <c r="E93" s="11" t="s">
        <v>195</v>
      </c>
      <c r="F93" s="11" t="s">
        <v>166</v>
      </c>
      <c r="G93" s="13">
        <v>456.63</v>
      </c>
      <c r="H93" s="14">
        <v>515.99</v>
      </c>
      <c r="I93" s="14">
        <v>619.19000000000005</v>
      </c>
      <c r="J93" s="11"/>
    </row>
    <row r="94" spans="1:10" ht="31.5" x14ac:dyDescent="0.25">
      <c r="A94" s="12">
        <v>92</v>
      </c>
      <c r="B94" s="11" t="s">
        <v>196</v>
      </c>
      <c r="C94" s="11" t="s">
        <v>193</v>
      </c>
      <c r="D94" s="11" t="s">
        <v>197</v>
      </c>
      <c r="E94" s="11" t="s">
        <v>197</v>
      </c>
      <c r="F94" s="11" t="s">
        <v>166</v>
      </c>
      <c r="G94" s="13">
        <v>903.85</v>
      </c>
      <c r="H94" s="14" t="s">
        <v>198</v>
      </c>
      <c r="I94" s="14" t="s">
        <v>199</v>
      </c>
      <c r="J94" s="11"/>
    </row>
    <row r="95" spans="1:10" ht="63" x14ac:dyDescent="0.25">
      <c r="A95" s="12">
        <v>93</v>
      </c>
      <c r="B95" s="11" t="s">
        <v>200</v>
      </c>
      <c r="C95" s="11" t="s">
        <v>193</v>
      </c>
      <c r="D95" s="11" t="s">
        <v>194</v>
      </c>
      <c r="E95" s="11" t="s">
        <v>197</v>
      </c>
      <c r="F95" s="11" t="s">
        <v>166</v>
      </c>
      <c r="G95" s="13" t="s">
        <v>201</v>
      </c>
      <c r="H95" s="14" t="s">
        <v>202</v>
      </c>
      <c r="I95" s="14" t="s">
        <v>203</v>
      </c>
      <c r="J95" s="11"/>
    </row>
    <row r="96" spans="1:10" ht="31.5" x14ac:dyDescent="0.25">
      <c r="A96" s="12">
        <v>94</v>
      </c>
      <c r="B96" s="11" t="s">
        <v>204</v>
      </c>
      <c r="C96" s="11" t="s">
        <v>207</v>
      </c>
      <c r="D96" s="11" t="s">
        <v>109</v>
      </c>
      <c r="E96" s="11" t="s">
        <v>109</v>
      </c>
      <c r="F96" s="11" t="s">
        <v>29</v>
      </c>
      <c r="G96" s="13">
        <v>416.13</v>
      </c>
      <c r="H96" s="14">
        <v>470.22</v>
      </c>
      <c r="I96" s="14">
        <v>568.97</v>
      </c>
      <c r="J96" s="11" t="s">
        <v>967</v>
      </c>
    </row>
    <row r="97" spans="1:10" x14ac:dyDescent="0.25">
      <c r="A97" s="12">
        <v>95</v>
      </c>
      <c r="B97" s="11" t="s">
        <v>205</v>
      </c>
      <c r="C97" s="11" t="s">
        <v>207</v>
      </c>
      <c r="D97" s="11" t="s">
        <v>109</v>
      </c>
      <c r="E97" s="11" t="s">
        <v>109</v>
      </c>
      <c r="F97" s="11" t="s">
        <v>29</v>
      </c>
      <c r="G97" s="13">
        <v>113.5189008</v>
      </c>
      <c r="H97" s="14">
        <v>135.08749195199999</v>
      </c>
      <c r="I97" s="14">
        <v>171.56111477904</v>
      </c>
      <c r="J97" s="11"/>
    </row>
    <row r="98" spans="1:10" ht="31.5" x14ac:dyDescent="0.25">
      <c r="A98" s="12">
        <v>96</v>
      </c>
      <c r="B98" s="11" t="s">
        <v>206</v>
      </c>
      <c r="C98" s="11" t="s">
        <v>207</v>
      </c>
      <c r="D98" s="11" t="s">
        <v>208</v>
      </c>
      <c r="E98" s="11" t="s">
        <v>208</v>
      </c>
      <c r="F98" s="11" t="s">
        <v>29</v>
      </c>
      <c r="G98" s="13">
        <v>277.14999999999998</v>
      </c>
      <c r="H98" s="14">
        <v>318.72000000000003</v>
      </c>
      <c r="I98" s="14">
        <v>392.02</v>
      </c>
      <c r="J98" s="11" t="s">
        <v>967</v>
      </c>
    </row>
    <row r="99" spans="1:10" ht="31.5" x14ac:dyDescent="0.25">
      <c r="A99" s="12">
        <v>97</v>
      </c>
      <c r="B99" s="11" t="s">
        <v>209</v>
      </c>
      <c r="C99" s="11" t="s">
        <v>207</v>
      </c>
      <c r="D99" s="11" t="s">
        <v>208</v>
      </c>
      <c r="E99" s="11" t="s">
        <v>208</v>
      </c>
      <c r="F99" s="11" t="s">
        <v>29</v>
      </c>
      <c r="G99" s="13">
        <v>332.76</v>
      </c>
      <c r="H99" s="14">
        <v>382.68</v>
      </c>
      <c r="I99" s="14">
        <v>463.04</v>
      </c>
      <c r="J99" s="11" t="s">
        <v>967</v>
      </c>
    </row>
    <row r="100" spans="1:10" ht="63" x14ac:dyDescent="0.25">
      <c r="A100" s="12">
        <v>98</v>
      </c>
      <c r="B100" s="11" t="s">
        <v>210</v>
      </c>
      <c r="C100" s="11" t="s">
        <v>387</v>
      </c>
      <c r="D100" s="11" t="s">
        <v>211</v>
      </c>
      <c r="E100" s="11" t="s">
        <v>211</v>
      </c>
      <c r="F100" s="11" t="s">
        <v>212</v>
      </c>
      <c r="G100" s="13">
        <v>209.33686799999998</v>
      </c>
      <c r="H100" s="14">
        <v>244.92413555999997</v>
      </c>
      <c r="I100" s="14">
        <v>306.15516944999996</v>
      </c>
      <c r="J100" s="11"/>
    </row>
    <row r="101" spans="1:10" ht="47.25" x14ac:dyDescent="0.25">
      <c r="A101" s="12">
        <v>99</v>
      </c>
      <c r="B101" s="11" t="s">
        <v>213</v>
      </c>
      <c r="C101" s="11" t="s">
        <v>214</v>
      </c>
      <c r="D101" s="11" t="s">
        <v>215</v>
      </c>
      <c r="E101" s="11" t="s">
        <v>215</v>
      </c>
      <c r="F101" s="11" t="s">
        <v>29</v>
      </c>
      <c r="G101" s="13">
        <v>203.47</v>
      </c>
      <c r="H101" s="14">
        <v>238.06</v>
      </c>
      <c r="I101" s="14">
        <v>297.57</v>
      </c>
      <c r="J101" s="11"/>
    </row>
    <row r="102" spans="1:10" ht="31.5" x14ac:dyDescent="0.25">
      <c r="A102" s="12">
        <v>100</v>
      </c>
      <c r="B102" s="11" t="s">
        <v>216</v>
      </c>
      <c r="C102" s="11" t="s">
        <v>214</v>
      </c>
      <c r="D102" s="11" t="s">
        <v>217</v>
      </c>
      <c r="E102" s="11" t="s">
        <v>218</v>
      </c>
      <c r="F102" s="11" t="s">
        <v>219</v>
      </c>
      <c r="G102" s="13">
        <v>154.99840644</v>
      </c>
      <c r="H102" s="14">
        <v>181.34813553479998</v>
      </c>
      <c r="I102" s="14">
        <v>226.68516941849998</v>
      </c>
      <c r="J102" s="11"/>
    </row>
    <row r="103" spans="1:10" ht="31.5" x14ac:dyDescent="0.25">
      <c r="A103" s="12">
        <v>101</v>
      </c>
      <c r="B103" s="11" t="s">
        <v>220</v>
      </c>
      <c r="C103" s="11" t="s">
        <v>214</v>
      </c>
      <c r="D103" s="11" t="s">
        <v>217</v>
      </c>
      <c r="E103" s="11" t="s">
        <v>218</v>
      </c>
      <c r="F103" s="11" t="s">
        <v>219</v>
      </c>
      <c r="G103" s="13">
        <v>183.29355630000001</v>
      </c>
      <c r="H103" s="14">
        <v>214.453460871</v>
      </c>
      <c r="I103" s="14">
        <v>268.06682608875002</v>
      </c>
      <c r="J103" s="11"/>
    </row>
    <row r="104" spans="1:10" ht="31.5" x14ac:dyDescent="0.25">
      <c r="A104" s="12">
        <v>102</v>
      </c>
      <c r="B104" s="11" t="s">
        <v>221</v>
      </c>
      <c r="C104" s="11" t="s">
        <v>214</v>
      </c>
      <c r="D104" s="11" t="s">
        <v>222</v>
      </c>
      <c r="E104" s="11" t="s">
        <v>222</v>
      </c>
      <c r="F104" s="11" t="s">
        <v>22</v>
      </c>
      <c r="G104" s="13">
        <v>306.10000000000002</v>
      </c>
      <c r="H104" s="14">
        <v>352.01</v>
      </c>
      <c r="I104" s="14">
        <v>425.93</v>
      </c>
      <c r="J104" s="11" t="s">
        <v>967</v>
      </c>
    </row>
    <row r="105" spans="1:10" x14ac:dyDescent="0.25">
      <c r="A105" s="12">
        <v>103</v>
      </c>
      <c r="B105" s="11" t="s">
        <v>223</v>
      </c>
      <c r="C105" s="11" t="s">
        <v>224</v>
      </c>
      <c r="D105" s="11" t="s">
        <v>225</v>
      </c>
      <c r="E105" s="11" t="s">
        <v>225</v>
      </c>
      <c r="F105" s="11" t="s">
        <v>104</v>
      </c>
      <c r="G105" s="13">
        <v>203</v>
      </c>
      <c r="H105" s="14">
        <v>238</v>
      </c>
      <c r="I105" s="14">
        <v>298</v>
      </c>
      <c r="J105" s="11"/>
    </row>
    <row r="106" spans="1:10" x14ac:dyDescent="0.25">
      <c r="A106" s="12">
        <v>104</v>
      </c>
      <c r="B106" s="11" t="s">
        <v>226</v>
      </c>
      <c r="C106" s="11" t="s">
        <v>224</v>
      </c>
      <c r="D106" s="11" t="s">
        <v>225</v>
      </c>
      <c r="E106" s="11" t="s">
        <v>225</v>
      </c>
      <c r="F106" s="11" t="s">
        <v>104</v>
      </c>
      <c r="G106" s="13">
        <v>308</v>
      </c>
      <c r="H106" s="14">
        <v>355</v>
      </c>
      <c r="I106" s="14">
        <v>429</v>
      </c>
      <c r="J106" s="11"/>
    </row>
    <row r="107" spans="1:10" x14ac:dyDescent="0.25">
      <c r="A107" s="12">
        <v>105</v>
      </c>
      <c r="B107" s="11" t="s">
        <v>227</v>
      </c>
      <c r="C107" s="11" t="s">
        <v>224</v>
      </c>
      <c r="D107" s="11" t="s">
        <v>225</v>
      </c>
      <c r="E107" s="11" t="s">
        <v>225</v>
      </c>
      <c r="F107" s="11" t="s">
        <v>104</v>
      </c>
      <c r="G107" s="13">
        <v>125</v>
      </c>
      <c r="H107" s="14">
        <v>149</v>
      </c>
      <c r="I107" s="14">
        <v>189</v>
      </c>
      <c r="J107" s="11"/>
    </row>
    <row r="108" spans="1:10" ht="39" customHeight="1" x14ac:dyDescent="0.25">
      <c r="A108" s="12">
        <v>106</v>
      </c>
      <c r="B108" s="11" t="s">
        <v>228</v>
      </c>
      <c r="C108" s="11" t="s">
        <v>229</v>
      </c>
      <c r="D108" s="11" t="s">
        <v>230</v>
      </c>
      <c r="E108" s="11" t="s">
        <v>231</v>
      </c>
      <c r="F108" s="11" t="s">
        <v>166</v>
      </c>
      <c r="G108" s="13">
        <v>423.26</v>
      </c>
      <c r="H108" s="14">
        <f>G108*1.13</f>
        <v>478.28379999999993</v>
      </c>
      <c r="I108" s="14">
        <f>H108*1.21</f>
        <v>578.72339799999986</v>
      </c>
      <c r="J108" s="11"/>
    </row>
    <row r="109" spans="1:10" ht="38.25" customHeight="1" x14ac:dyDescent="0.25">
      <c r="A109" s="12">
        <v>107</v>
      </c>
      <c r="B109" s="11" t="s">
        <v>232</v>
      </c>
      <c r="C109" s="11" t="s">
        <v>233</v>
      </c>
      <c r="D109" s="11" t="s">
        <v>234</v>
      </c>
      <c r="E109" s="11" t="s">
        <v>235</v>
      </c>
      <c r="F109" s="11" t="s">
        <v>22</v>
      </c>
      <c r="G109" s="13">
        <v>173.52</v>
      </c>
      <c r="H109" s="14">
        <v>203.02</v>
      </c>
      <c r="I109" s="14">
        <v>253.78</v>
      </c>
      <c r="J109" s="11"/>
    </row>
    <row r="110" spans="1:10" ht="43.5" customHeight="1" x14ac:dyDescent="0.25">
      <c r="A110" s="12">
        <v>108</v>
      </c>
      <c r="B110" s="11" t="s">
        <v>236</v>
      </c>
      <c r="C110" s="11" t="s">
        <v>237</v>
      </c>
      <c r="D110" s="11" t="s">
        <v>238</v>
      </c>
      <c r="E110" s="11" t="s">
        <v>238</v>
      </c>
      <c r="F110" s="11" t="s">
        <v>22</v>
      </c>
      <c r="G110" s="13">
        <v>184</v>
      </c>
      <c r="H110" s="14">
        <v>216</v>
      </c>
      <c r="I110" s="14">
        <v>270</v>
      </c>
      <c r="J110" s="11"/>
    </row>
    <row r="111" spans="1:10" ht="31.5" x14ac:dyDescent="0.25">
      <c r="A111" s="12">
        <v>109</v>
      </c>
      <c r="B111" s="11" t="s">
        <v>239</v>
      </c>
      <c r="C111" s="11" t="s">
        <v>695</v>
      </c>
      <c r="D111" s="11" t="s">
        <v>240</v>
      </c>
      <c r="E111" s="11" t="s">
        <v>241</v>
      </c>
      <c r="F111" s="11" t="s">
        <v>242</v>
      </c>
      <c r="G111" s="13">
        <v>105.22</v>
      </c>
      <c r="H111" s="14">
        <v>125.21</v>
      </c>
      <c r="I111" s="14">
        <v>159.02000000000001</v>
      </c>
      <c r="J111" s="11"/>
    </row>
    <row r="112" spans="1:10" ht="31.5" x14ac:dyDescent="0.25">
      <c r="A112" s="12">
        <v>110</v>
      </c>
      <c r="B112" s="11" t="s">
        <v>243</v>
      </c>
      <c r="C112" s="11" t="s">
        <v>695</v>
      </c>
      <c r="D112" s="11" t="s">
        <v>244</v>
      </c>
      <c r="E112" s="11" t="s">
        <v>244</v>
      </c>
      <c r="F112" s="11" t="s">
        <v>242</v>
      </c>
      <c r="G112" s="13">
        <v>201.38</v>
      </c>
      <c r="H112" s="14">
        <f>G112*1.17</f>
        <v>235.61459999999997</v>
      </c>
      <c r="I112" s="14">
        <f>H112*1.25</f>
        <v>294.51824999999997</v>
      </c>
      <c r="J112" s="11"/>
    </row>
    <row r="113" spans="1:10" ht="31.5" x14ac:dyDescent="0.25">
      <c r="A113" s="12">
        <v>111</v>
      </c>
      <c r="B113" s="11" t="s">
        <v>245</v>
      </c>
      <c r="C113" s="11" t="s">
        <v>40</v>
      </c>
      <c r="D113" s="11" t="s">
        <v>175</v>
      </c>
      <c r="E113" s="11" t="s">
        <v>175</v>
      </c>
      <c r="F113" s="11" t="s">
        <v>43</v>
      </c>
      <c r="G113" s="13">
        <v>271.4868414</v>
      </c>
      <c r="H113" s="14">
        <v>312.20986761</v>
      </c>
      <c r="I113" s="14">
        <v>384.0181371603</v>
      </c>
      <c r="J113" s="11"/>
    </row>
    <row r="114" spans="1:10" ht="63" x14ac:dyDescent="0.25">
      <c r="A114" s="12">
        <v>112</v>
      </c>
      <c r="B114" s="11" t="s">
        <v>246</v>
      </c>
      <c r="C114" s="11" t="s">
        <v>40</v>
      </c>
      <c r="D114" s="11" t="s">
        <v>73</v>
      </c>
      <c r="E114" s="11" t="s">
        <v>73</v>
      </c>
      <c r="F114" s="11" t="s">
        <v>56</v>
      </c>
      <c r="G114" s="13">
        <v>323.94234671999999</v>
      </c>
      <c r="H114" s="14">
        <v>372.53369872799993</v>
      </c>
      <c r="I114" s="14">
        <v>450.76577546087992</v>
      </c>
      <c r="J114" s="11"/>
    </row>
    <row r="115" spans="1:10" ht="31.5" x14ac:dyDescent="0.25">
      <c r="A115" s="12">
        <v>113</v>
      </c>
      <c r="B115" s="11" t="s">
        <v>247</v>
      </c>
      <c r="C115" s="11" t="s">
        <v>40</v>
      </c>
      <c r="D115" s="11" t="s">
        <v>248</v>
      </c>
      <c r="E115" s="11" t="s">
        <v>248</v>
      </c>
      <c r="F115" s="11" t="s">
        <v>22</v>
      </c>
      <c r="G115" s="13">
        <v>253.13</v>
      </c>
      <c r="H115" s="14">
        <v>291.10000000000002</v>
      </c>
      <c r="I115" s="14">
        <v>358.05</v>
      </c>
      <c r="J115" s="17" t="s">
        <v>651</v>
      </c>
    </row>
    <row r="116" spans="1:10" x14ac:dyDescent="0.25">
      <c r="A116" s="12">
        <v>114</v>
      </c>
      <c r="B116" s="11" t="s">
        <v>249</v>
      </c>
      <c r="C116" s="11" t="s">
        <v>40</v>
      </c>
      <c r="D116" s="11" t="s">
        <v>66</v>
      </c>
      <c r="E116" s="11" t="s">
        <v>66</v>
      </c>
      <c r="F116" s="11" t="s">
        <v>22</v>
      </c>
      <c r="G116" s="13">
        <v>197.20150109999997</v>
      </c>
      <c r="H116" s="14">
        <v>230.72575628699997</v>
      </c>
      <c r="I116" s="14">
        <v>288.40719535874996</v>
      </c>
      <c r="J116" s="11"/>
    </row>
    <row r="117" spans="1:10" ht="31.5" x14ac:dyDescent="0.25">
      <c r="A117" s="12">
        <v>115</v>
      </c>
      <c r="B117" s="11" t="s">
        <v>250</v>
      </c>
      <c r="C117" s="11" t="s">
        <v>251</v>
      </c>
      <c r="D117" s="11" t="s">
        <v>51</v>
      </c>
      <c r="E117" s="11" t="s">
        <v>51</v>
      </c>
      <c r="F117" s="11" t="s">
        <v>22</v>
      </c>
      <c r="G117" s="13">
        <v>446.65</v>
      </c>
      <c r="H117" s="14">
        <v>504.71</v>
      </c>
      <c r="I117" s="14">
        <v>605.66</v>
      </c>
      <c r="J117" s="11"/>
    </row>
    <row r="118" spans="1:10" ht="31.5" x14ac:dyDescent="0.25">
      <c r="A118" s="12">
        <v>116</v>
      </c>
      <c r="B118" s="11" t="s">
        <v>252</v>
      </c>
      <c r="C118" s="11" t="s">
        <v>251</v>
      </c>
      <c r="D118" s="11" t="s">
        <v>51</v>
      </c>
      <c r="E118" s="11" t="s">
        <v>51</v>
      </c>
      <c r="F118" s="11" t="s">
        <v>22</v>
      </c>
      <c r="G118" s="13">
        <v>168.66</v>
      </c>
      <c r="H118" s="14">
        <v>197.34</v>
      </c>
      <c r="I118" s="14">
        <v>246.67</v>
      </c>
      <c r="J118" s="11"/>
    </row>
    <row r="119" spans="1:10" x14ac:dyDescent="0.25">
      <c r="A119" s="12">
        <v>117</v>
      </c>
      <c r="B119" s="11" t="s">
        <v>253</v>
      </c>
      <c r="C119" s="11" t="s">
        <v>251</v>
      </c>
      <c r="D119" s="11" t="s">
        <v>51</v>
      </c>
      <c r="E119" s="11" t="s">
        <v>51</v>
      </c>
      <c r="F119" s="11" t="s">
        <v>22</v>
      </c>
      <c r="G119" s="13">
        <v>130.56</v>
      </c>
      <c r="H119" s="14">
        <v>155.37</v>
      </c>
      <c r="I119" s="14">
        <v>194.21</v>
      </c>
      <c r="J119" s="11"/>
    </row>
    <row r="120" spans="1:10" ht="31.5" x14ac:dyDescent="0.25">
      <c r="A120" s="12">
        <v>118</v>
      </c>
      <c r="B120" s="11" t="s">
        <v>254</v>
      </c>
      <c r="C120" s="11" t="s">
        <v>255</v>
      </c>
      <c r="D120" s="11" t="s">
        <v>256</v>
      </c>
      <c r="E120" s="11" t="s">
        <v>208</v>
      </c>
      <c r="F120" s="11" t="s">
        <v>29</v>
      </c>
      <c r="G120" s="13">
        <v>768.08</v>
      </c>
      <c r="H120" s="14">
        <v>860.25</v>
      </c>
      <c r="I120" s="14">
        <v>1023.7</v>
      </c>
      <c r="J120" s="11"/>
    </row>
    <row r="121" spans="1:10" ht="47.25" x14ac:dyDescent="0.25">
      <c r="A121" s="12">
        <v>119</v>
      </c>
      <c r="B121" s="11" t="s">
        <v>259</v>
      </c>
      <c r="C121" s="11" t="s">
        <v>207</v>
      </c>
      <c r="D121" s="11" t="s">
        <v>260</v>
      </c>
      <c r="E121" s="11" t="s">
        <v>175</v>
      </c>
      <c r="F121" s="11" t="s">
        <v>43</v>
      </c>
      <c r="G121" s="13">
        <v>199.54</v>
      </c>
      <c r="H121" s="14">
        <v>233.45</v>
      </c>
      <c r="I121" s="14">
        <v>291.82</v>
      </c>
      <c r="J121" s="11"/>
    </row>
    <row r="122" spans="1:10" ht="47.25" x14ac:dyDescent="0.25">
      <c r="A122" s="12">
        <v>120</v>
      </c>
      <c r="B122" s="11" t="s">
        <v>261</v>
      </c>
      <c r="C122" s="11" t="s">
        <v>207</v>
      </c>
      <c r="D122" s="11" t="s">
        <v>260</v>
      </c>
      <c r="E122" s="11" t="s">
        <v>175</v>
      </c>
      <c r="F122" s="11" t="s">
        <v>43</v>
      </c>
      <c r="G122" s="13">
        <v>147.98805048</v>
      </c>
      <c r="H122" s="14">
        <v>176.1057800712</v>
      </c>
      <c r="I122" s="14">
        <v>220.132225089</v>
      </c>
      <c r="J122" s="11"/>
    </row>
    <row r="123" spans="1:10" ht="47.25" x14ac:dyDescent="0.25">
      <c r="A123" s="12">
        <v>121</v>
      </c>
      <c r="B123" s="11" t="s">
        <v>262</v>
      </c>
      <c r="C123" s="11" t="s">
        <v>207</v>
      </c>
      <c r="D123" s="11" t="s">
        <v>260</v>
      </c>
      <c r="E123" s="11" t="s">
        <v>175</v>
      </c>
      <c r="F123" s="11" t="s">
        <v>43</v>
      </c>
      <c r="G123" s="13">
        <v>183.57</v>
      </c>
      <c r="H123" s="14">
        <v>214.77</v>
      </c>
      <c r="I123" s="14">
        <v>268.48</v>
      </c>
      <c r="J123" s="11"/>
    </row>
    <row r="124" spans="1:10" x14ac:dyDescent="0.25">
      <c r="A124" s="12">
        <v>122</v>
      </c>
      <c r="B124" s="11" t="s">
        <v>263</v>
      </c>
      <c r="C124" s="11" t="s">
        <v>706</v>
      </c>
      <c r="D124" s="11" t="s">
        <v>33</v>
      </c>
      <c r="E124" s="11" t="s">
        <v>33</v>
      </c>
      <c r="F124" s="11" t="s">
        <v>29</v>
      </c>
      <c r="G124" s="13">
        <v>162.91</v>
      </c>
      <c r="H124" s="14">
        <v>190.6</v>
      </c>
      <c r="I124" s="14">
        <v>238.26</v>
      </c>
      <c r="J124" s="11"/>
    </row>
    <row r="125" spans="1:10" ht="31.5" x14ac:dyDescent="0.25">
      <c r="A125" s="12">
        <v>123</v>
      </c>
      <c r="B125" s="11" t="s">
        <v>264</v>
      </c>
      <c r="C125" s="11" t="s">
        <v>267</v>
      </c>
      <c r="D125" s="11" t="s">
        <v>265</v>
      </c>
      <c r="E125" s="11" t="s">
        <v>265</v>
      </c>
      <c r="F125" s="11" t="s">
        <v>43</v>
      </c>
      <c r="G125" s="11">
        <v>181</v>
      </c>
      <c r="H125" s="42">
        <v>212</v>
      </c>
      <c r="I125" s="42">
        <v>264</v>
      </c>
      <c r="J125" s="11"/>
    </row>
    <row r="126" spans="1:10" ht="31.5" x14ac:dyDescent="0.25">
      <c r="A126" s="12">
        <v>124</v>
      </c>
      <c r="B126" s="11" t="s">
        <v>266</v>
      </c>
      <c r="C126" s="11" t="s">
        <v>267</v>
      </c>
      <c r="D126" s="11" t="s">
        <v>265</v>
      </c>
      <c r="E126" s="11" t="s">
        <v>265</v>
      </c>
      <c r="F126" s="11" t="s">
        <v>43</v>
      </c>
      <c r="G126" s="11">
        <v>279</v>
      </c>
      <c r="H126" s="42">
        <v>321</v>
      </c>
      <c r="I126" s="42">
        <v>395</v>
      </c>
      <c r="J126" s="11"/>
    </row>
    <row r="127" spans="1:10" ht="69" customHeight="1" x14ac:dyDescent="0.25">
      <c r="A127" s="12">
        <v>125</v>
      </c>
      <c r="B127" s="11" t="s">
        <v>268</v>
      </c>
      <c r="C127" s="11" t="s">
        <v>269</v>
      </c>
      <c r="D127" s="11" t="s">
        <v>270</v>
      </c>
      <c r="E127" s="11" t="s">
        <v>73</v>
      </c>
      <c r="F127" s="11" t="s">
        <v>56</v>
      </c>
      <c r="G127" s="13">
        <v>115.03</v>
      </c>
      <c r="H127" s="14">
        <v>136.88</v>
      </c>
      <c r="I127" s="14">
        <v>173.84</v>
      </c>
      <c r="J127" s="11"/>
    </row>
    <row r="128" spans="1:10" ht="31.5" x14ac:dyDescent="0.25">
      <c r="A128" s="12">
        <v>126</v>
      </c>
      <c r="B128" s="11" t="s">
        <v>271</v>
      </c>
      <c r="C128" s="11" t="s">
        <v>707</v>
      </c>
      <c r="D128" s="11" t="s">
        <v>272</v>
      </c>
      <c r="E128" s="11" t="s">
        <v>273</v>
      </c>
      <c r="F128" s="11" t="s">
        <v>22</v>
      </c>
      <c r="G128" s="13">
        <v>222.12303462</v>
      </c>
      <c r="H128" s="14">
        <v>259.88395050539998</v>
      </c>
      <c r="I128" s="14">
        <v>319.65725912164197</v>
      </c>
      <c r="J128" s="11"/>
    </row>
    <row r="129" spans="1:10" ht="31.5" x14ac:dyDescent="0.25">
      <c r="A129" s="12">
        <v>127</v>
      </c>
      <c r="B129" s="11" t="s">
        <v>274</v>
      </c>
      <c r="C129" s="11" t="s">
        <v>707</v>
      </c>
      <c r="D129" s="11" t="s">
        <v>272</v>
      </c>
      <c r="E129" s="11" t="s">
        <v>273</v>
      </c>
      <c r="F129" s="11" t="s">
        <v>22</v>
      </c>
      <c r="G129" s="13">
        <v>308.51204580000001</v>
      </c>
      <c r="H129" s="14">
        <v>354.78885266999998</v>
      </c>
      <c r="I129" s="14">
        <v>429.29451173069998</v>
      </c>
      <c r="J129" s="11"/>
    </row>
    <row r="130" spans="1:10" x14ac:dyDescent="0.25">
      <c r="A130" s="12">
        <v>128</v>
      </c>
      <c r="B130" s="11" t="s">
        <v>275</v>
      </c>
      <c r="C130" s="11" t="s">
        <v>708</v>
      </c>
      <c r="D130" s="11" t="s">
        <v>171</v>
      </c>
      <c r="E130" s="11" t="s">
        <v>171</v>
      </c>
      <c r="F130" s="11" t="s">
        <v>104</v>
      </c>
      <c r="G130" s="13">
        <v>161.67985830000001</v>
      </c>
      <c r="H130" s="14">
        <v>189.16543421099999</v>
      </c>
      <c r="I130" s="14">
        <v>236.45679276375</v>
      </c>
      <c r="J130" s="11"/>
    </row>
    <row r="131" spans="1:10" x14ac:dyDescent="0.25">
      <c r="A131" s="12">
        <v>129</v>
      </c>
      <c r="B131" s="11" t="s">
        <v>276</v>
      </c>
      <c r="C131" s="11" t="s">
        <v>708</v>
      </c>
      <c r="D131" s="11" t="s">
        <v>171</v>
      </c>
      <c r="E131" s="11" t="s">
        <v>171</v>
      </c>
      <c r="F131" s="11" t="s">
        <v>104</v>
      </c>
      <c r="G131" s="13">
        <v>139.51172196000002</v>
      </c>
      <c r="H131" s="14">
        <v>166.01894913240002</v>
      </c>
      <c r="I131" s="14">
        <v>207.52368641550004</v>
      </c>
      <c r="J131" s="11"/>
    </row>
    <row r="132" spans="1:10" ht="47.25" x14ac:dyDescent="0.25">
      <c r="A132" s="12">
        <v>130</v>
      </c>
      <c r="B132" s="11" t="s">
        <v>277</v>
      </c>
      <c r="C132" s="11" t="s">
        <v>106</v>
      </c>
      <c r="D132" s="11" t="s">
        <v>278</v>
      </c>
      <c r="E132" s="11" t="s">
        <v>13</v>
      </c>
      <c r="F132" s="11" t="s">
        <v>14</v>
      </c>
      <c r="G132" s="13">
        <v>205.99733646000001</v>
      </c>
      <c r="H132" s="14">
        <v>241.01688365820002</v>
      </c>
      <c r="I132" s="14">
        <v>301.27110457275</v>
      </c>
      <c r="J132" s="11"/>
    </row>
    <row r="133" spans="1:10" ht="31.5" x14ac:dyDescent="0.25">
      <c r="A133" s="12">
        <v>131</v>
      </c>
      <c r="B133" s="11" t="s">
        <v>279</v>
      </c>
      <c r="C133" s="11" t="s">
        <v>106</v>
      </c>
      <c r="D133" s="11" t="s">
        <v>278</v>
      </c>
      <c r="E133" s="11" t="s">
        <v>13</v>
      </c>
      <c r="F133" s="11" t="s">
        <v>14</v>
      </c>
      <c r="G133" s="13">
        <v>134.10829746000002</v>
      </c>
      <c r="H133" s="14">
        <v>159.58887397740003</v>
      </c>
      <c r="I133" s="14">
        <v>199.48609247175003</v>
      </c>
      <c r="J133" s="11"/>
    </row>
    <row r="134" spans="1:10" ht="47.25" x14ac:dyDescent="0.25">
      <c r="A134" s="12">
        <v>132</v>
      </c>
      <c r="B134" s="11" t="s">
        <v>280</v>
      </c>
      <c r="C134" s="11" t="s">
        <v>106</v>
      </c>
      <c r="D134" s="11" t="s">
        <v>281</v>
      </c>
      <c r="E134" s="11" t="s">
        <v>281</v>
      </c>
      <c r="F134" s="11" t="s">
        <v>91</v>
      </c>
      <c r="G134" s="13">
        <v>155</v>
      </c>
      <c r="H134" s="14">
        <v>182</v>
      </c>
      <c r="I134" s="14">
        <v>227</v>
      </c>
      <c r="J134" s="11"/>
    </row>
    <row r="135" spans="1:10" ht="31.5" x14ac:dyDescent="0.25">
      <c r="A135" s="12">
        <v>133</v>
      </c>
      <c r="B135" s="11" t="s">
        <v>282</v>
      </c>
      <c r="C135" s="11" t="s">
        <v>106</v>
      </c>
      <c r="D135" s="11" t="s">
        <v>90</v>
      </c>
      <c r="E135" s="11" t="s">
        <v>90</v>
      </c>
      <c r="F135" s="11" t="s">
        <v>91</v>
      </c>
      <c r="G135" s="13">
        <v>221</v>
      </c>
      <c r="H135" s="14">
        <v>258.02999999999997</v>
      </c>
      <c r="I135" s="14">
        <v>317</v>
      </c>
      <c r="J135" s="11"/>
    </row>
    <row r="136" spans="1:10" ht="47.25" x14ac:dyDescent="0.25">
      <c r="A136" s="12">
        <v>134</v>
      </c>
      <c r="B136" s="11" t="s">
        <v>283</v>
      </c>
      <c r="C136" s="11" t="s">
        <v>106</v>
      </c>
      <c r="D136" s="11" t="s">
        <v>281</v>
      </c>
      <c r="E136" s="11" t="s">
        <v>281</v>
      </c>
      <c r="F136" s="11" t="s">
        <v>91</v>
      </c>
      <c r="G136" s="13">
        <v>371</v>
      </c>
      <c r="H136" s="14">
        <v>426</v>
      </c>
      <c r="I136" s="14">
        <v>516</v>
      </c>
      <c r="J136" s="11"/>
    </row>
    <row r="137" spans="1:10" ht="47.25" x14ac:dyDescent="0.25">
      <c r="A137" s="12">
        <v>135</v>
      </c>
      <c r="B137" s="11" t="s">
        <v>284</v>
      </c>
      <c r="C137" s="11" t="s">
        <v>106</v>
      </c>
      <c r="D137" s="11" t="s">
        <v>281</v>
      </c>
      <c r="E137" s="11" t="s">
        <v>281</v>
      </c>
      <c r="F137" s="11" t="s">
        <v>91</v>
      </c>
      <c r="G137" s="13">
        <v>359</v>
      </c>
      <c r="H137" s="14">
        <v>406</v>
      </c>
      <c r="I137" s="14">
        <v>491</v>
      </c>
      <c r="J137" s="11"/>
    </row>
    <row r="138" spans="1:10" ht="31.5" x14ac:dyDescent="0.25">
      <c r="A138" s="12">
        <v>136</v>
      </c>
      <c r="B138" s="11" t="s">
        <v>285</v>
      </c>
      <c r="C138" s="11" t="s">
        <v>106</v>
      </c>
      <c r="D138" s="11" t="s">
        <v>286</v>
      </c>
      <c r="E138" s="11" t="s">
        <v>286</v>
      </c>
      <c r="F138" s="11" t="s">
        <v>125</v>
      </c>
      <c r="G138" s="13">
        <v>121.33529510000001</v>
      </c>
      <c r="H138" s="14">
        <v>144.38900116900001</v>
      </c>
      <c r="I138" s="14">
        <v>183.37403148463002</v>
      </c>
      <c r="J138" s="11"/>
    </row>
    <row r="139" spans="1:10" ht="31.5" x14ac:dyDescent="0.25">
      <c r="A139" s="12">
        <v>137</v>
      </c>
      <c r="B139" s="11" t="s">
        <v>287</v>
      </c>
      <c r="C139" s="11" t="s">
        <v>106</v>
      </c>
      <c r="D139" s="11" t="s">
        <v>55</v>
      </c>
      <c r="E139" s="11" t="s">
        <v>55</v>
      </c>
      <c r="F139" s="11" t="s">
        <v>56</v>
      </c>
      <c r="G139" s="13">
        <v>253</v>
      </c>
      <c r="H139" s="14">
        <v>291</v>
      </c>
      <c r="I139" s="14">
        <v>358</v>
      </c>
      <c r="J139" s="11"/>
    </row>
    <row r="140" spans="1:10" x14ac:dyDescent="0.25">
      <c r="A140" s="12">
        <v>138</v>
      </c>
      <c r="B140" s="11" t="s">
        <v>288</v>
      </c>
      <c r="C140" s="11" t="s">
        <v>106</v>
      </c>
      <c r="D140" s="11" t="s">
        <v>55</v>
      </c>
      <c r="E140" s="11" t="s">
        <v>55</v>
      </c>
      <c r="F140" s="11" t="s">
        <v>56</v>
      </c>
      <c r="G140" s="13">
        <v>171.27</v>
      </c>
      <c r="H140" s="14">
        <v>200.38</v>
      </c>
      <c r="I140" s="14">
        <v>250.48</v>
      </c>
      <c r="J140" s="11"/>
    </row>
    <row r="141" spans="1:10" ht="55.5" customHeight="1" x14ac:dyDescent="0.25">
      <c r="A141" s="12">
        <v>139</v>
      </c>
      <c r="B141" s="11" t="s">
        <v>289</v>
      </c>
      <c r="C141" s="11" t="s">
        <v>158</v>
      </c>
      <c r="D141" s="11" t="s">
        <v>290</v>
      </c>
      <c r="E141" s="11" t="s">
        <v>290</v>
      </c>
      <c r="F141" s="11" t="s">
        <v>56</v>
      </c>
      <c r="G141" s="13">
        <v>617.19000000000005</v>
      </c>
      <c r="H141" s="14">
        <v>691.25</v>
      </c>
      <c r="I141" s="14">
        <v>829.5</v>
      </c>
      <c r="J141" s="11"/>
    </row>
    <row r="142" spans="1:10" ht="47.25" x14ac:dyDescent="0.25">
      <c r="A142" s="12">
        <v>140</v>
      </c>
      <c r="B142" s="11" t="s">
        <v>291</v>
      </c>
      <c r="C142" s="11" t="s">
        <v>698</v>
      </c>
      <c r="D142" s="11" t="s">
        <v>292</v>
      </c>
      <c r="E142" s="11" t="s">
        <v>293</v>
      </c>
      <c r="F142" s="11" t="s">
        <v>294</v>
      </c>
      <c r="G142" s="13">
        <v>181.01002212</v>
      </c>
      <c r="H142" s="14">
        <v>211.78172588039999</v>
      </c>
      <c r="I142" s="14">
        <v>264.72715735049997</v>
      </c>
      <c r="J142" s="11"/>
    </row>
    <row r="143" spans="1:10" ht="47.25" x14ac:dyDescent="0.25">
      <c r="A143" s="12">
        <v>141</v>
      </c>
      <c r="B143" s="11" t="s">
        <v>295</v>
      </c>
      <c r="C143" s="11" t="s">
        <v>698</v>
      </c>
      <c r="D143" s="11" t="s">
        <v>292</v>
      </c>
      <c r="E143" s="11" t="s">
        <v>293</v>
      </c>
      <c r="F143" s="11" t="s">
        <v>294</v>
      </c>
      <c r="G143" s="13">
        <v>238.60582865999999</v>
      </c>
      <c r="H143" s="14">
        <v>279.16881953219996</v>
      </c>
      <c r="I143" s="14">
        <v>343.37764802460595</v>
      </c>
      <c r="J143" s="11"/>
    </row>
    <row r="144" spans="1:10" ht="47.25" x14ac:dyDescent="0.25">
      <c r="A144" s="12">
        <v>142</v>
      </c>
      <c r="B144" s="11" t="s">
        <v>296</v>
      </c>
      <c r="C144" s="11" t="s">
        <v>698</v>
      </c>
      <c r="D144" s="11" t="s">
        <v>292</v>
      </c>
      <c r="E144" s="11" t="s">
        <v>293</v>
      </c>
      <c r="F144" s="11" t="s">
        <v>294</v>
      </c>
      <c r="G144" s="13">
        <v>349.68144186000001</v>
      </c>
      <c r="H144" s="14">
        <v>402.13365813899998</v>
      </c>
      <c r="I144" s="14">
        <v>486.58172634818993</v>
      </c>
      <c r="J144" s="11"/>
    </row>
    <row r="145" spans="1:10" x14ac:dyDescent="0.25">
      <c r="A145" s="12">
        <v>143</v>
      </c>
      <c r="B145" s="11" t="s">
        <v>297</v>
      </c>
      <c r="C145" s="26"/>
      <c r="D145" s="11" t="s">
        <v>298</v>
      </c>
      <c r="E145" s="11" t="s">
        <v>298</v>
      </c>
      <c r="F145" s="11" t="s">
        <v>22</v>
      </c>
      <c r="G145" s="13">
        <v>271.51503318000005</v>
      </c>
      <c r="H145" s="14">
        <v>312.24228815700002</v>
      </c>
      <c r="I145" s="14">
        <v>384.05801443311003</v>
      </c>
      <c r="J145" s="11"/>
    </row>
    <row r="146" spans="1:10" x14ac:dyDescent="0.25">
      <c r="A146" s="12">
        <v>144</v>
      </c>
      <c r="B146" s="11" t="s">
        <v>299</v>
      </c>
      <c r="C146" s="11" t="s">
        <v>158</v>
      </c>
      <c r="D146" s="11" t="s">
        <v>298</v>
      </c>
      <c r="E146" s="11" t="s">
        <v>298</v>
      </c>
      <c r="F146" s="11" t="s">
        <v>22</v>
      </c>
      <c r="G146" s="13">
        <v>423.50631641999996</v>
      </c>
      <c r="H146" s="14">
        <v>478.56213755459993</v>
      </c>
      <c r="I146" s="14">
        <v>579.06018644106587</v>
      </c>
      <c r="J146" s="11"/>
    </row>
    <row r="147" spans="1:10" ht="31.5" x14ac:dyDescent="0.25">
      <c r="A147" s="12">
        <v>145</v>
      </c>
      <c r="B147" s="11" t="s">
        <v>300</v>
      </c>
      <c r="C147" s="11" t="s">
        <v>158</v>
      </c>
      <c r="D147" s="11" t="s">
        <v>301</v>
      </c>
      <c r="E147" s="11" t="s">
        <v>301</v>
      </c>
      <c r="F147" s="11" t="s">
        <v>132</v>
      </c>
      <c r="G147" s="20">
        <v>342.05</v>
      </c>
      <c r="H147" s="27">
        <v>393.38</v>
      </c>
      <c r="I147" s="27">
        <v>475.99</v>
      </c>
      <c r="J147" s="11" t="s">
        <v>655</v>
      </c>
    </row>
    <row r="148" spans="1:10" ht="31.5" x14ac:dyDescent="0.25">
      <c r="A148" s="12">
        <v>146</v>
      </c>
      <c r="B148" s="11" t="s">
        <v>302</v>
      </c>
      <c r="C148" s="11" t="s">
        <v>158</v>
      </c>
      <c r="D148" s="11" t="s">
        <v>301</v>
      </c>
      <c r="E148" s="11" t="s">
        <v>301</v>
      </c>
      <c r="F148" s="11" t="s">
        <v>132</v>
      </c>
      <c r="G148" s="13">
        <v>427.57</v>
      </c>
      <c r="H148" s="14">
        <v>483.16</v>
      </c>
      <c r="I148" s="14">
        <v>584.62</v>
      </c>
      <c r="J148" s="11" t="s">
        <v>655</v>
      </c>
    </row>
    <row r="149" spans="1:10" ht="47.25" x14ac:dyDescent="0.25">
      <c r="A149" s="12">
        <v>147</v>
      </c>
      <c r="B149" s="11" t="s">
        <v>303</v>
      </c>
      <c r="C149" s="11" t="s">
        <v>158</v>
      </c>
      <c r="D149" s="11" t="s">
        <v>301</v>
      </c>
      <c r="E149" s="11" t="s">
        <v>301</v>
      </c>
      <c r="F149" s="11" t="s">
        <v>132</v>
      </c>
      <c r="G149" s="13">
        <v>384.81</v>
      </c>
      <c r="H149" s="14">
        <v>434.83</v>
      </c>
      <c r="I149" s="14">
        <v>526.15</v>
      </c>
      <c r="J149" s="11" t="s">
        <v>655</v>
      </c>
    </row>
    <row r="150" spans="1:10" ht="31.5" x14ac:dyDescent="0.25">
      <c r="A150" s="12">
        <v>148</v>
      </c>
      <c r="B150" s="11" t="s">
        <v>304</v>
      </c>
      <c r="C150" s="11" t="s">
        <v>158</v>
      </c>
      <c r="D150" s="11" t="s">
        <v>305</v>
      </c>
      <c r="E150" s="11" t="s">
        <v>305</v>
      </c>
      <c r="F150" s="11" t="s">
        <v>22</v>
      </c>
      <c r="G150" s="13">
        <v>119.28881844</v>
      </c>
      <c r="H150" s="14">
        <v>141.9536939436</v>
      </c>
      <c r="I150" s="14">
        <v>180.281191308372</v>
      </c>
      <c r="J150" s="11"/>
    </row>
    <row r="151" spans="1:10" ht="31.5" x14ac:dyDescent="0.25">
      <c r="A151" s="12">
        <v>149</v>
      </c>
      <c r="B151" s="11" t="s">
        <v>306</v>
      </c>
      <c r="C151" s="11" t="s">
        <v>387</v>
      </c>
      <c r="D151" s="11" t="s">
        <v>292</v>
      </c>
      <c r="E151" s="11" t="s">
        <v>307</v>
      </c>
      <c r="F151" s="11" t="s">
        <v>294</v>
      </c>
      <c r="G151" s="13">
        <v>237.28081499999996</v>
      </c>
      <c r="H151" s="14">
        <v>277.61855354999994</v>
      </c>
      <c r="I151" s="14">
        <v>341.47082086649993</v>
      </c>
      <c r="J151" s="11"/>
    </row>
    <row r="152" spans="1:10" x14ac:dyDescent="0.25">
      <c r="A152" s="12">
        <v>150</v>
      </c>
      <c r="B152" s="11" t="s">
        <v>308</v>
      </c>
      <c r="C152" s="11" t="s">
        <v>139</v>
      </c>
      <c r="D152" s="11" t="s">
        <v>309</v>
      </c>
      <c r="E152" s="11" t="s">
        <v>310</v>
      </c>
      <c r="F152" s="11" t="s">
        <v>135</v>
      </c>
      <c r="G152" s="13">
        <v>387</v>
      </c>
      <c r="H152" s="14">
        <v>437</v>
      </c>
      <c r="I152" s="14">
        <v>529</v>
      </c>
      <c r="J152" s="11"/>
    </row>
    <row r="153" spans="1:10" x14ac:dyDescent="0.25">
      <c r="A153" s="12">
        <v>151</v>
      </c>
      <c r="B153" s="11" t="s">
        <v>311</v>
      </c>
      <c r="C153" s="11" t="s">
        <v>139</v>
      </c>
      <c r="D153" s="11" t="s">
        <v>309</v>
      </c>
      <c r="E153" s="11" t="s">
        <v>310</v>
      </c>
      <c r="F153" s="11" t="s">
        <v>135</v>
      </c>
      <c r="G153" s="13">
        <v>644</v>
      </c>
      <c r="H153" s="14">
        <v>721</v>
      </c>
      <c r="I153" s="14">
        <v>866</v>
      </c>
      <c r="J153" s="11"/>
    </row>
    <row r="154" spans="1:10" x14ac:dyDescent="0.25">
      <c r="A154" s="12">
        <v>152</v>
      </c>
      <c r="B154" s="11" t="s">
        <v>312</v>
      </c>
      <c r="C154" s="11" t="s">
        <v>139</v>
      </c>
      <c r="D154" s="11" t="s">
        <v>309</v>
      </c>
      <c r="E154" s="11" t="s">
        <v>310</v>
      </c>
      <c r="F154" s="11" t="s">
        <v>135</v>
      </c>
      <c r="G154" s="13">
        <v>260.76919500000002</v>
      </c>
      <c r="H154" s="14">
        <v>299.88457425000001</v>
      </c>
      <c r="I154" s="14">
        <v>368.8580263275</v>
      </c>
      <c r="J154" s="11"/>
    </row>
    <row r="155" spans="1:10" x14ac:dyDescent="0.25">
      <c r="A155" s="12">
        <v>153</v>
      </c>
      <c r="B155" s="11" t="s">
        <v>313</v>
      </c>
      <c r="C155" s="11" t="s">
        <v>139</v>
      </c>
      <c r="D155" s="11" t="s">
        <v>309</v>
      </c>
      <c r="E155" s="11" t="s">
        <v>310</v>
      </c>
      <c r="F155" s="11" t="s">
        <v>135</v>
      </c>
      <c r="G155" s="13">
        <v>434.61259200000006</v>
      </c>
      <c r="H155" s="14">
        <v>491.11222896000004</v>
      </c>
      <c r="I155" s="14">
        <v>594.24579704159999</v>
      </c>
      <c r="J155" s="11"/>
    </row>
    <row r="156" spans="1:10" x14ac:dyDescent="0.25">
      <c r="A156" s="12">
        <v>154</v>
      </c>
      <c r="B156" s="11" t="s">
        <v>314</v>
      </c>
      <c r="C156" s="11" t="s">
        <v>139</v>
      </c>
      <c r="D156" s="11" t="s">
        <v>310</v>
      </c>
      <c r="E156" s="11" t="s">
        <v>310</v>
      </c>
      <c r="F156" s="11" t="s">
        <v>135</v>
      </c>
      <c r="G156" s="13">
        <v>211</v>
      </c>
      <c r="H156" s="14">
        <v>247</v>
      </c>
      <c r="I156" s="14">
        <v>304</v>
      </c>
      <c r="J156" s="11"/>
    </row>
    <row r="157" spans="1:10" ht="47.25" x14ac:dyDescent="0.25">
      <c r="A157" s="12">
        <v>155</v>
      </c>
      <c r="B157" s="11" t="s">
        <v>315</v>
      </c>
      <c r="C157" s="11" t="s">
        <v>316</v>
      </c>
      <c r="D157" s="11" t="s">
        <v>317</v>
      </c>
      <c r="E157" s="11" t="s">
        <v>317</v>
      </c>
      <c r="F157" s="11" t="s">
        <v>135</v>
      </c>
      <c r="G157" s="13">
        <v>273.76</v>
      </c>
      <c r="H157" s="14">
        <v>314.83</v>
      </c>
      <c r="I157" s="14">
        <v>387.24</v>
      </c>
      <c r="J157" s="11"/>
    </row>
    <row r="158" spans="1:10" ht="57" customHeight="1" x14ac:dyDescent="0.25">
      <c r="A158" s="12">
        <v>156</v>
      </c>
      <c r="B158" s="11" t="s">
        <v>318</v>
      </c>
      <c r="C158" s="11" t="s">
        <v>319</v>
      </c>
      <c r="D158" s="11" t="s">
        <v>320</v>
      </c>
      <c r="E158" s="11" t="s">
        <v>73</v>
      </c>
      <c r="F158" s="11" t="s">
        <v>56</v>
      </c>
      <c r="G158" s="13">
        <v>407.01</v>
      </c>
      <c r="H158" s="14">
        <f>G158*1.13</f>
        <v>459.92129999999997</v>
      </c>
      <c r="I158" s="14">
        <f>H158*1.21</f>
        <v>556.504773</v>
      </c>
      <c r="J158" s="11"/>
    </row>
    <row r="159" spans="1:10" ht="52.5" customHeight="1" x14ac:dyDescent="0.25">
      <c r="A159" s="12">
        <v>157</v>
      </c>
      <c r="B159" s="11" t="s">
        <v>321</v>
      </c>
      <c r="C159" s="11" t="s">
        <v>319</v>
      </c>
      <c r="D159" s="11" t="s">
        <v>320</v>
      </c>
      <c r="E159" s="11" t="s">
        <v>73</v>
      </c>
      <c r="F159" s="11" t="s">
        <v>56</v>
      </c>
      <c r="G159" s="13">
        <v>273.7</v>
      </c>
      <c r="H159" s="14">
        <f>G159*1.17</f>
        <v>320.22899999999998</v>
      </c>
      <c r="I159" s="14">
        <f>H159*1.23</f>
        <v>393.88166999999999</v>
      </c>
      <c r="J159" s="11"/>
    </row>
    <row r="160" spans="1:10" x14ac:dyDescent="0.25">
      <c r="A160" s="12">
        <v>158</v>
      </c>
      <c r="B160" s="11" t="s">
        <v>322</v>
      </c>
      <c r="C160" s="11" t="s">
        <v>709</v>
      </c>
      <c r="D160" s="11" t="s">
        <v>88</v>
      </c>
      <c r="E160" s="11" t="s">
        <v>88</v>
      </c>
      <c r="F160" s="11" t="s">
        <v>43</v>
      </c>
      <c r="G160" s="13">
        <v>188.22711780000003</v>
      </c>
      <c r="H160" s="14">
        <v>220.22572782600002</v>
      </c>
      <c r="I160" s="14">
        <v>275.2821597825</v>
      </c>
      <c r="J160" s="11"/>
    </row>
    <row r="161" spans="1:10" ht="31.5" x14ac:dyDescent="0.25">
      <c r="A161" s="12">
        <v>159</v>
      </c>
      <c r="B161" s="11" t="s">
        <v>323</v>
      </c>
      <c r="C161" s="11" t="s">
        <v>700</v>
      </c>
      <c r="D161" s="11" t="s">
        <v>324</v>
      </c>
      <c r="E161" s="11" t="s">
        <v>324</v>
      </c>
      <c r="F161" s="11" t="s">
        <v>38</v>
      </c>
      <c r="G161" s="13">
        <v>251.60223923999999</v>
      </c>
      <c r="H161" s="14">
        <v>289.34257512599999</v>
      </c>
      <c r="I161" s="14">
        <v>355.89136740497997</v>
      </c>
      <c r="J161" s="11"/>
    </row>
    <row r="162" spans="1:10" ht="31.5" x14ac:dyDescent="0.25">
      <c r="A162" s="12">
        <v>160</v>
      </c>
      <c r="B162" s="11" t="s">
        <v>325</v>
      </c>
      <c r="C162" s="11" t="s">
        <v>224</v>
      </c>
      <c r="D162" s="11" t="s">
        <v>24</v>
      </c>
      <c r="E162" s="11" t="s">
        <v>24</v>
      </c>
      <c r="F162" s="11" t="s">
        <v>10</v>
      </c>
      <c r="G162" s="20">
        <v>153.33000000000001</v>
      </c>
      <c r="H162" s="14">
        <v>179.4</v>
      </c>
      <c r="I162" s="14">
        <v>224.24</v>
      </c>
      <c r="J162" s="11" t="s">
        <v>692</v>
      </c>
    </row>
    <row r="163" spans="1:10" ht="40.5" customHeight="1" x14ac:dyDescent="0.25">
      <c r="A163" s="12">
        <v>161</v>
      </c>
      <c r="B163" s="11" t="s">
        <v>326</v>
      </c>
      <c r="C163" s="11" t="s">
        <v>224</v>
      </c>
      <c r="D163" s="11" t="s">
        <v>24</v>
      </c>
      <c r="E163" s="11" t="s">
        <v>24</v>
      </c>
      <c r="F163" s="11" t="s">
        <v>10</v>
      </c>
      <c r="G163" s="20">
        <v>230.47</v>
      </c>
      <c r="H163" s="14">
        <v>269.64</v>
      </c>
      <c r="I163" s="14">
        <v>331.66</v>
      </c>
      <c r="J163" s="11" t="s">
        <v>692</v>
      </c>
    </row>
    <row r="164" spans="1:10" ht="31.5" x14ac:dyDescent="0.25">
      <c r="A164" s="12">
        <v>162</v>
      </c>
      <c r="B164" s="11" t="s">
        <v>327</v>
      </c>
      <c r="C164" s="11" t="s">
        <v>86</v>
      </c>
      <c r="D164" s="11" t="s">
        <v>328</v>
      </c>
      <c r="E164" s="11" t="s">
        <v>328</v>
      </c>
      <c r="F164" s="11" t="s">
        <v>22</v>
      </c>
      <c r="G164" s="13">
        <v>303.54089525999996</v>
      </c>
      <c r="H164" s="14">
        <v>349.07202954899992</v>
      </c>
      <c r="I164" s="14">
        <v>429.35859634526992</v>
      </c>
      <c r="J164" s="11"/>
    </row>
    <row r="165" spans="1:10" ht="31.5" x14ac:dyDescent="0.25">
      <c r="A165" s="12">
        <v>163</v>
      </c>
      <c r="B165" s="11" t="s">
        <v>329</v>
      </c>
      <c r="C165" s="11" t="s">
        <v>86</v>
      </c>
      <c r="D165" s="11" t="s">
        <v>328</v>
      </c>
      <c r="E165" s="11" t="s">
        <v>328</v>
      </c>
      <c r="F165" s="11" t="s">
        <v>22</v>
      </c>
      <c r="G165" s="13">
        <v>240.20336286</v>
      </c>
      <c r="H165" s="14">
        <v>281.03793454620001</v>
      </c>
      <c r="I165" s="14">
        <v>345.676659491826</v>
      </c>
      <c r="J165" s="11"/>
    </row>
    <row r="166" spans="1:10" ht="31.5" x14ac:dyDescent="0.25">
      <c r="A166" s="12">
        <v>164</v>
      </c>
      <c r="B166" s="11" t="s">
        <v>330</v>
      </c>
      <c r="C166" s="11" t="s">
        <v>86</v>
      </c>
      <c r="D166" s="11" t="s">
        <v>331</v>
      </c>
      <c r="E166" s="11" t="s">
        <v>332</v>
      </c>
      <c r="F166" s="11" t="s">
        <v>333</v>
      </c>
      <c r="G166" s="13">
        <v>548.13</v>
      </c>
      <c r="H166" s="14">
        <f>G166*1.12</f>
        <v>613.90560000000005</v>
      </c>
      <c r="I166" s="14">
        <f>H166*1.2</f>
        <v>736.68672000000004</v>
      </c>
      <c r="J166" s="11"/>
    </row>
    <row r="167" spans="1:10" ht="31.5" x14ac:dyDescent="0.25">
      <c r="A167" s="12">
        <v>165</v>
      </c>
      <c r="B167" s="11" t="s">
        <v>334</v>
      </c>
      <c r="C167" s="11" t="s">
        <v>86</v>
      </c>
      <c r="D167" s="11" t="s">
        <v>331</v>
      </c>
      <c r="E167" s="11" t="s">
        <v>332</v>
      </c>
      <c r="F167" s="11" t="s">
        <v>333</v>
      </c>
      <c r="G167" s="13">
        <v>865</v>
      </c>
      <c r="H167" s="14">
        <f>G167*1.11</f>
        <v>960.15000000000009</v>
      </c>
      <c r="I167" s="14">
        <f>H167*1.19</f>
        <v>1142.5785000000001</v>
      </c>
      <c r="J167" s="11"/>
    </row>
    <row r="168" spans="1:10" ht="71.25" customHeight="1" x14ac:dyDescent="0.25">
      <c r="A168" s="12">
        <v>166</v>
      </c>
      <c r="B168" s="11" t="s">
        <v>759</v>
      </c>
      <c r="C168" s="11" t="s">
        <v>698</v>
      </c>
      <c r="D168" s="11" t="s">
        <v>335</v>
      </c>
      <c r="E168" s="11" t="s">
        <v>335</v>
      </c>
      <c r="F168" s="11" t="s">
        <v>336</v>
      </c>
      <c r="G168" s="13">
        <v>213.787665</v>
      </c>
      <c r="H168" s="14">
        <v>250.13156805</v>
      </c>
      <c r="I168" s="14">
        <v>312.66446006249998</v>
      </c>
      <c r="J168" s="11"/>
    </row>
    <row r="169" spans="1:10" ht="63" x14ac:dyDescent="0.25">
      <c r="A169" s="12">
        <v>167</v>
      </c>
      <c r="B169" s="11" t="s">
        <v>337</v>
      </c>
      <c r="C169" s="11" t="s">
        <v>710</v>
      </c>
      <c r="D169" s="11" t="s">
        <v>265</v>
      </c>
      <c r="E169" s="11" t="s">
        <v>265</v>
      </c>
      <c r="F169" s="11" t="s">
        <v>43</v>
      </c>
      <c r="G169" s="13">
        <v>110.84068169999999</v>
      </c>
      <c r="H169" s="14">
        <v>131.90041122299999</v>
      </c>
      <c r="I169" s="14">
        <v>167.51352225321</v>
      </c>
      <c r="J169" s="11"/>
    </row>
    <row r="170" spans="1:10" ht="47.25" x14ac:dyDescent="0.25">
      <c r="A170" s="12">
        <v>168</v>
      </c>
      <c r="B170" s="11" t="s">
        <v>338</v>
      </c>
      <c r="C170" s="11" t="s">
        <v>710</v>
      </c>
      <c r="D170" s="11" t="s">
        <v>73</v>
      </c>
      <c r="E170" s="11" t="s">
        <v>265</v>
      </c>
      <c r="F170" s="11" t="s">
        <v>43</v>
      </c>
      <c r="G170" s="13">
        <v>551.27146338</v>
      </c>
      <c r="H170" s="14">
        <v>617.42403898560008</v>
      </c>
      <c r="I170" s="14">
        <v>740.90884678272005</v>
      </c>
      <c r="J170" s="11"/>
    </row>
    <row r="171" spans="1:10" ht="63" x14ac:dyDescent="0.25">
      <c r="A171" s="12">
        <v>169</v>
      </c>
      <c r="B171" s="11" t="s">
        <v>339</v>
      </c>
      <c r="C171" s="11" t="s">
        <v>710</v>
      </c>
      <c r="D171" s="11" t="s">
        <v>265</v>
      </c>
      <c r="E171" s="11" t="s">
        <v>265</v>
      </c>
      <c r="F171" s="11" t="s">
        <v>43</v>
      </c>
      <c r="G171" s="13">
        <v>152.21681748</v>
      </c>
      <c r="H171" s="14">
        <v>178.0936764516</v>
      </c>
      <c r="I171" s="14">
        <v>222.6170955645</v>
      </c>
      <c r="J171" s="11"/>
    </row>
    <row r="172" spans="1:10" ht="31.5" x14ac:dyDescent="0.25">
      <c r="A172" s="12">
        <v>170</v>
      </c>
      <c r="B172" s="11" t="s">
        <v>340</v>
      </c>
      <c r="C172" s="11" t="s">
        <v>706</v>
      </c>
      <c r="D172" s="11" t="s">
        <v>292</v>
      </c>
      <c r="E172" s="11" t="s">
        <v>293</v>
      </c>
      <c r="F172" s="11" t="s">
        <v>294</v>
      </c>
      <c r="G172" s="13">
        <v>283.64689583999996</v>
      </c>
      <c r="H172" s="14">
        <v>326.1939302159999</v>
      </c>
      <c r="I172" s="14">
        <v>401.21853416567984</v>
      </c>
      <c r="J172" s="11"/>
    </row>
    <row r="173" spans="1:10" ht="31.5" x14ac:dyDescent="0.25">
      <c r="A173" s="12">
        <v>171</v>
      </c>
      <c r="B173" s="11" t="s">
        <v>341</v>
      </c>
      <c r="C173" s="11" t="s">
        <v>158</v>
      </c>
      <c r="D173" s="11" t="s">
        <v>342</v>
      </c>
      <c r="E173" s="11" t="s">
        <v>342</v>
      </c>
      <c r="F173" s="11" t="s">
        <v>43</v>
      </c>
      <c r="G173" s="13">
        <v>575.88288732000001</v>
      </c>
      <c r="H173" s="14">
        <v>644.98883379840004</v>
      </c>
      <c r="I173" s="14">
        <v>773.98660055808</v>
      </c>
      <c r="J173" s="11"/>
    </row>
    <row r="174" spans="1:10" ht="31.5" x14ac:dyDescent="0.25">
      <c r="A174" s="12">
        <v>172</v>
      </c>
      <c r="B174" s="11" t="s">
        <v>343</v>
      </c>
      <c r="C174" s="11" t="s">
        <v>158</v>
      </c>
      <c r="D174" s="11" t="s">
        <v>342</v>
      </c>
      <c r="E174" s="11" t="s">
        <v>342</v>
      </c>
      <c r="F174" s="11" t="s">
        <v>43</v>
      </c>
      <c r="G174" s="13">
        <v>781.64529228000004</v>
      </c>
      <c r="H174" s="14">
        <v>875.44272735360016</v>
      </c>
      <c r="I174" s="14">
        <v>1041.7768455507842</v>
      </c>
      <c r="J174" s="11"/>
    </row>
    <row r="175" spans="1:10" ht="31.5" x14ac:dyDescent="0.25">
      <c r="A175" s="12">
        <v>173</v>
      </c>
      <c r="B175" s="11" t="s">
        <v>344</v>
      </c>
      <c r="C175" s="11" t="s">
        <v>233</v>
      </c>
      <c r="D175" s="11" t="s">
        <v>292</v>
      </c>
      <c r="E175" s="11" t="s">
        <v>187</v>
      </c>
      <c r="F175" s="11" t="s">
        <v>169</v>
      </c>
      <c r="G175" s="13">
        <v>129.87</v>
      </c>
      <c r="H175" s="14">
        <v>154.54</v>
      </c>
      <c r="I175" s="14">
        <v>193.17</v>
      </c>
      <c r="J175" s="11"/>
    </row>
    <row r="176" spans="1:10" ht="31.5" x14ac:dyDescent="0.25">
      <c r="A176" s="12">
        <v>174</v>
      </c>
      <c r="B176" s="11" t="s">
        <v>345</v>
      </c>
      <c r="C176" s="11" t="s">
        <v>233</v>
      </c>
      <c r="D176" s="11" t="s">
        <v>292</v>
      </c>
      <c r="E176" s="11" t="s">
        <v>187</v>
      </c>
      <c r="F176" s="11" t="s">
        <v>169</v>
      </c>
      <c r="G176" s="13">
        <v>179.09</v>
      </c>
      <c r="H176" s="14">
        <v>209.53</v>
      </c>
      <c r="I176" s="14">
        <v>261.91000000000003</v>
      </c>
      <c r="J176" s="11"/>
    </row>
    <row r="177" spans="1:10" ht="47.25" x14ac:dyDescent="0.25">
      <c r="A177" s="12">
        <v>175</v>
      </c>
      <c r="B177" s="11" t="s">
        <v>346</v>
      </c>
      <c r="C177" s="11" t="s">
        <v>395</v>
      </c>
      <c r="D177" s="11" t="s">
        <v>161</v>
      </c>
      <c r="E177" s="11" t="s">
        <v>161</v>
      </c>
      <c r="F177" s="11" t="s">
        <v>162</v>
      </c>
      <c r="G177" s="13">
        <v>1312.88179734</v>
      </c>
      <c r="H177" s="14">
        <v>1444.1699770740001</v>
      </c>
      <c r="I177" s="14">
        <v>1704.1205729473202</v>
      </c>
      <c r="J177" s="11"/>
    </row>
    <row r="178" spans="1:10" ht="31.5" x14ac:dyDescent="0.25">
      <c r="A178" s="12">
        <v>176</v>
      </c>
      <c r="B178" s="11" t="s">
        <v>347</v>
      </c>
      <c r="C178" s="11" t="s">
        <v>207</v>
      </c>
      <c r="D178" s="11" t="s">
        <v>12</v>
      </c>
      <c r="E178" s="11" t="s">
        <v>348</v>
      </c>
      <c r="F178" s="11" t="s">
        <v>22</v>
      </c>
      <c r="G178" s="13">
        <v>230.23</v>
      </c>
      <c r="H178" s="14">
        <v>269.37</v>
      </c>
      <c r="I178" s="14">
        <v>331.33</v>
      </c>
      <c r="J178" s="11"/>
    </row>
    <row r="179" spans="1:10" ht="31.5" x14ac:dyDescent="0.25">
      <c r="A179" s="12">
        <v>177</v>
      </c>
      <c r="B179" s="11" t="s">
        <v>349</v>
      </c>
      <c r="C179" s="11" t="s">
        <v>207</v>
      </c>
      <c r="D179" s="11" t="s">
        <v>12</v>
      </c>
      <c r="E179" s="11" t="s">
        <v>348</v>
      </c>
      <c r="F179" s="11" t="s">
        <v>22</v>
      </c>
      <c r="G179" s="13">
        <v>146.51</v>
      </c>
      <c r="H179" s="14">
        <v>174.35</v>
      </c>
      <c r="I179" s="14">
        <v>217.94</v>
      </c>
      <c r="J179" s="11"/>
    </row>
    <row r="180" spans="1:10" ht="31.5" x14ac:dyDescent="0.25">
      <c r="A180" s="12">
        <v>178</v>
      </c>
      <c r="B180" s="11" t="s">
        <v>350</v>
      </c>
      <c r="C180" s="11" t="s">
        <v>207</v>
      </c>
      <c r="D180" s="11" t="s">
        <v>12</v>
      </c>
      <c r="E180" s="11" t="s">
        <v>348</v>
      </c>
      <c r="F180" s="11" t="s">
        <v>22</v>
      </c>
      <c r="G180" s="13">
        <v>163.26</v>
      </c>
      <c r="H180" s="14">
        <v>191.01</v>
      </c>
      <c r="I180" s="14">
        <v>238.76</v>
      </c>
      <c r="J180" s="11"/>
    </row>
    <row r="181" spans="1:10" ht="31.5" x14ac:dyDescent="0.25">
      <c r="A181" s="12">
        <v>179</v>
      </c>
      <c r="B181" s="11" t="s">
        <v>351</v>
      </c>
      <c r="C181" s="11" t="s">
        <v>207</v>
      </c>
      <c r="D181" s="11" t="s">
        <v>352</v>
      </c>
      <c r="E181" s="11" t="s">
        <v>353</v>
      </c>
      <c r="F181" s="11" t="s">
        <v>135</v>
      </c>
      <c r="G181" s="20">
        <v>975.42</v>
      </c>
      <c r="H181" s="14">
        <f>IF(G181&gt;1501,G181+G181*0.09,IF(G181&gt;1001,G181+G181*0.1,IF(G181&gt;801,G181+G181*0.11,IF(G181&gt;501,G181+G181*0.12,IF(G181&gt;351,G181+G181*0.13, IF(G181&gt;251,G181+G181*0.15, IF(G181&gt;151,G181+G181*0.17, IF(G181&gt;101,G181+G181*0.11))))))))</f>
        <v>1082.7161999999998</v>
      </c>
      <c r="I181" s="14">
        <f>IF(H181&gt;1501,H181+H181*0.17,IF(H181&gt;1001,H181+H181*0.18,IF(H181&gt;801,H181+H181*0.19,IF(H181&gt;501,H181+H181*0.25,IF(H181&gt;351,H181+H181*0.21, IF(H181&gt;251,H181+H181*0.23, IF(H181&gt;K8280,H181+H181*0.25, IF(H181&gt;101,H181+H181*0.18))))))))</f>
        <v>1277.6051159999997</v>
      </c>
      <c r="J181" s="11" t="s">
        <v>656</v>
      </c>
    </row>
    <row r="182" spans="1:10" ht="31.5" x14ac:dyDescent="0.25">
      <c r="A182" s="12">
        <v>180</v>
      </c>
      <c r="B182" s="11" t="s">
        <v>354</v>
      </c>
      <c r="C182" s="11" t="s">
        <v>207</v>
      </c>
      <c r="D182" s="11" t="s">
        <v>352</v>
      </c>
      <c r="E182" s="11" t="s">
        <v>353</v>
      </c>
      <c r="F182" s="11" t="s">
        <v>135</v>
      </c>
      <c r="G182" s="13">
        <v>320.55</v>
      </c>
      <c r="H182" s="14">
        <v>368.64</v>
      </c>
      <c r="I182" s="14">
        <v>446.06</v>
      </c>
      <c r="J182" s="11"/>
    </row>
    <row r="183" spans="1:10" ht="31.5" x14ac:dyDescent="0.25">
      <c r="A183" s="12">
        <v>181</v>
      </c>
      <c r="B183" s="11" t="s">
        <v>355</v>
      </c>
      <c r="C183" s="11" t="s">
        <v>207</v>
      </c>
      <c r="D183" s="11" t="s">
        <v>352</v>
      </c>
      <c r="E183" s="11" t="s">
        <v>353</v>
      </c>
      <c r="F183" s="11" t="s">
        <v>135</v>
      </c>
      <c r="G183" s="13">
        <v>639</v>
      </c>
      <c r="H183" s="14">
        <v>715.68</v>
      </c>
      <c r="I183" s="14">
        <v>858.82</v>
      </c>
      <c r="J183" s="11"/>
    </row>
    <row r="184" spans="1:10" ht="31.5" x14ac:dyDescent="0.25">
      <c r="A184" s="12">
        <v>182</v>
      </c>
      <c r="B184" s="11" t="s">
        <v>356</v>
      </c>
      <c r="C184" s="11" t="s">
        <v>207</v>
      </c>
      <c r="D184" s="11" t="s">
        <v>352</v>
      </c>
      <c r="E184" s="11" t="s">
        <v>353</v>
      </c>
      <c r="F184" s="11" t="s">
        <v>135</v>
      </c>
      <c r="G184" s="13">
        <v>161.32</v>
      </c>
      <c r="H184" s="14">
        <v>188.74</v>
      </c>
      <c r="I184" s="14">
        <v>235.93</v>
      </c>
      <c r="J184" s="11"/>
    </row>
    <row r="185" spans="1:10" ht="31.5" x14ac:dyDescent="0.25">
      <c r="A185" s="12">
        <v>183</v>
      </c>
      <c r="B185" s="11" t="s">
        <v>357</v>
      </c>
      <c r="C185" s="11" t="s">
        <v>207</v>
      </c>
      <c r="D185" s="11" t="s">
        <v>352</v>
      </c>
      <c r="E185" s="11" t="s">
        <v>353</v>
      </c>
      <c r="F185" s="11" t="s">
        <v>135</v>
      </c>
      <c r="G185" s="20">
        <v>710.81</v>
      </c>
      <c r="H185" s="14">
        <f>IF(G185&gt;1501,G185+G185*0.09,IF(G185&gt;1001,G185+G185*0.1,IF(G185&gt;801,G185+G185*0.11,IF(G185&gt;501,G185+G185*0.12,IF(G185&gt;351,G185+G185*0.13, IF(G185&gt;251,G185+G185*0.15, IF(G185&gt;151,G185+G185*0.17, IF(G185&gt;101,G185+G185*0.12))))))))</f>
        <v>796.10719999999992</v>
      </c>
      <c r="I185" s="14">
        <f>IF(H185&gt;1501,H185+H185*0.17,IF(H185&gt;1001,H185+H185*0.18,IF(H185&gt;801,H185+H185*0.19,IF(H185&gt;501,H185+H185*0.2,IF(H185&gt;351,H185+H185*0.21, IF(H185&gt;251,H185+H185*0.23, IF(H185&gt;J10J8156,H185+H185*0.25, IF(H185&gt;101,H185+H185*0.2))))))))</f>
        <v>955.32863999999995</v>
      </c>
      <c r="J185" s="11" t="s">
        <v>656</v>
      </c>
    </row>
    <row r="186" spans="1:10" ht="31.5" x14ac:dyDescent="0.25">
      <c r="A186" s="12">
        <v>184</v>
      </c>
      <c r="B186" s="11" t="s">
        <v>358</v>
      </c>
      <c r="C186" s="11" t="s">
        <v>207</v>
      </c>
      <c r="D186" s="11" t="s">
        <v>352</v>
      </c>
      <c r="E186" s="11" t="s">
        <v>353</v>
      </c>
      <c r="F186" s="11" t="s">
        <v>135</v>
      </c>
      <c r="G186" s="13">
        <v>210.1</v>
      </c>
      <c r="H186" s="14">
        <v>245.81</v>
      </c>
      <c r="I186" s="14">
        <v>307.26</v>
      </c>
      <c r="J186" s="11"/>
    </row>
    <row r="187" spans="1:10" ht="31.5" x14ac:dyDescent="0.25">
      <c r="A187" s="12">
        <v>185</v>
      </c>
      <c r="B187" s="11" t="s">
        <v>359</v>
      </c>
      <c r="C187" s="11" t="s">
        <v>229</v>
      </c>
      <c r="D187" s="11" t="s">
        <v>24</v>
      </c>
      <c r="E187" s="11" t="s">
        <v>24</v>
      </c>
      <c r="F187" s="11" t="s">
        <v>10</v>
      </c>
      <c r="G187" s="13">
        <v>251.73380087999999</v>
      </c>
      <c r="H187" s="14">
        <v>289.49387101199994</v>
      </c>
      <c r="I187" s="14">
        <v>356.07746134475991</v>
      </c>
      <c r="J187" s="11"/>
    </row>
    <row r="188" spans="1:10" ht="27.75" customHeight="1" x14ac:dyDescent="0.25">
      <c r="A188" s="12">
        <v>186</v>
      </c>
      <c r="B188" s="11" t="s">
        <v>360</v>
      </c>
      <c r="C188" s="11" t="s">
        <v>387</v>
      </c>
      <c r="D188" s="11" t="s">
        <v>114</v>
      </c>
      <c r="E188" s="11" t="s">
        <v>114</v>
      </c>
      <c r="F188" s="11" t="s">
        <v>91</v>
      </c>
      <c r="G188" s="13">
        <v>129.03586200000001</v>
      </c>
      <c r="H188" s="14">
        <v>153.55267578000002</v>
      </c>
      <c r="I188" s="14">
        <v>191.94084472500003</v>
      </c>
      <c r="J188" s="11"/>
    </row>
    <row r="189" spans="1:10" ht="24" customHeight="1" x14ac:dyDescent="0.25">
      <c r="A189" s="12">
        <v>187</v>
      </c>
      <c r="B189" s="11" t="s">
        <v>361</v>
      </c>
      <c r="C189" s="11" t="s">
        <v>387</v>
      </c>
      <c r="D189" s="11" t="s">
        <v>114</v>
      </c>
      <c r="E189" s="11" t="s">
        <v>114</v>
      </c>
      <c r="F189" s="11" t="s">
        <v>91</v>
      </c>
      <c r="G189" s="13">
        <v>165.53781000000001</v>
      </c>
      <c r="H189" s="14">
        <v>193.67923769999999</v>
      </c>
      <c r="I189" s="14">
        <v>242.09904712499997</v>
      </c>
      <c r="J189" s="11"/>
    </row>
    <row r="190" spans="1:10" ht="37.5" customHeight="1" x14ac:dyDescent="0.25">
      <c r="A190" s="12">
        <v>188</v>
      </c>
      <c r="B190" s="11" t="s">
        <v>362</v>
      </c>
      <c r="C190" s="11" t="s">
        <v>139</v>
      </c>
      <c r="D190" s="11" t="s">
        <v>363</v>
      </c>
      <c r="E190" s="11" t="s">
        <v>363</v>
      </c>
      <c r="F190" s="11" t="s">
        <v>125</v>
      </c>
      <c r="G190" s="13">
        <v>254.22</v>
      </c>
      <c r="H190" s="14">
        <v>292.36</v>
      </c>
      <c r="I190" s="14">
        <v>359.6</v>
      </c>
      <c r="J190" s="11" t="s">
        <v>967</v>
      </c>
    </row>
    <row r="191" spans="1:10" ht="25.5" customHeight="1" x14ac:dyDescent="0.25">
      <c r="A191" s="12">
        <v>189</v>
      </c>
      <c r="B191" s="11" t="s">
        <v>364</v>
      </c>
      <c r="C191" s="11" t="s">
        <v>139</v>
      </c>
      <c r="D191" s="11" t="s">
        <v>363</v>
      </c>
      <c r="E191" s="11" t="s">
        <v>363</v>
      </c>
      <c r="F191" s="11" t="s">
        <v>125</v>
      </c>
      <c r="G191" s="13">
        <v>139.47999999999999</v>
      </c>
      <c r="H191" s="14">
        <v>165.98</v>
      </c>
      <c r="I191" s="14">
        <v>207.48</v>
      </c>
      <c r="J191" s="11" t="s">
        <v>967</v>
      </c>
    </row>
    <row r="192" spans="1:10" ht="28.5" customHeight="1" x14ac:dyDescent="0.25">
      <c r="A192" s="12">
        <v>190</v>
      </c>
      <c r="B192" s="11" t="s">
        <v>365</v>
      </c>
      <c r="C192" s="11" t="s">
        <v>139</v>
      </c>
      <c r="D192" s="11" t="s">
        <v>363</v>
      </c>
      <c r="E192" s="11" t="s">
        <v>363</v>
      </c>
      <c r="F192" s="11" t="s">
        <v>125</v>
      </c>
      <c r="G192" s="13">
        <v>176.9</v>
      </c>
      <c r="H192" s="14">
        <v>206.97</v>
      </c>
      <c r="I192" s="14">
        <v>258.72000000000003</v>
      </c>
      <c r="J192" s="11" t="s">
        <v>967</v>
      </c>
    </row>
    <row r="193" spans="1:10" ht="31.5" x14ac:dyDescent="0.25">
      <c r="A193" s="12">
        <v>191</v>
      </c>
      <c r="B193" s="11" t="s">
        <v>366</v>
      </c>
      <c r="C193" s="11" t="s">
        <v>158</v>
      </c>
      <c r="D193" s="11" t="s">
        <v>88</v>
      </c>
      <c r="E193" s="11" t="s">
        <v>88</v>
      </c>
      <c r="F193" s="11" t="s">
        <v>43</v>
      </c>
      <c r="G193" s="13">
        <v>362.50870176000001</v>
      </c>
      <c r="H193" s="14">
        <v>409.63483298879999</v>
      </c>
      <c r="I193" s="14">
        <v>495.65814791644794</v>
      </c>
      <c r="J193" s="11"/>
    </row>
    <row r="194" spans="1:10" ht="25.5" customHeight="1" x14ac:dyDescent="0.25">
      <c r="A194" s="12">
        <v>192</v>
      </c>
      <c r="B194" s="11" t="s">
        <v>367</v>
      </c>
      <c r="C194" s="11" t="s">
        <v>645</v>
      </c>
      <c r="D194" s="11" t="s">
        <v>114</v>
      </c>
      <c r="E194" s="11" t="s">
        <v>114</v>
      </c>
      <c r="F194" s="11" t="s">
        <v>91</v>
      </c>
      <c r="G194" s="13">
        <v>143.46610199999998</v>
      </c>
      <c r="H194" s="14">
        <v>170.72466137999996</v>
      </c>
      <c r="I194" s="14">
        <v>213.40582672499994</v>
      </c>
      <c r="J194" s="11"/>
    </row>
    <row r="195" spans="1:10" ht="27" customHeight="1" x14ac:dyDescent="0.25">
      <c r="A195" s="12">
        <v>193</v>
      </c>
      <c r="B195" s="11" t="s">
        <v>368</v>
      </c>
      <c r="C195" s="11" t="s">
        <v>645</v>
      </c>
      <c r="D195" s="11" t="s">
        <v>114</v>
      </c>
      <c r="E195" s="11" t="s">
        <v>114</v>
      </c>
      <c r="F195" s="11" t="s">
        <v>91</v>
      </c>
      <c r="G195" s="13">
        <v>259.76891699999999</v>
      </c>
      <c r="H195" s="14">
        <v>298.73425454999995</v>
      </c>
      <c r="I195" s="14">
        <v>367.44313309649993</v>
      </c>
      <c r="J195" s="11"/>
    </row>
    <row r="196" spans="1:10" ht="27" customHeight="1" x14ac:dyDescent="0.25">
      <c r="A196" s="12">
        <v>194</v>
      </c>
      <c r="B196" s="11" t="s">
        <v>369</v>
      </c>
      <c r="C196" s="11" t="s">
        <v>645</v>
      </c>
      <c r="D196" s="11" t="s">
        <v>114</v>
      </c>
      <c r="E196" s="11" t="s">
        <v>114</v>
      </c>
      <c r="F196" s="11" t="s">
        <v>91</v>
      </c>
      <c r="G196" s="13">
        <v>234.85215599999998</v>
      </c>
      <c r="H196" s="14">
        <v>274.77702251999995</v>
      </c>
      <c r="I196" s="14">
        <v>337.9757376995999</v>
      </c>
      <c r="J196" s="11"/>
    </row>
    <row r="197" spans="1:10" ht="25.5" customHeight="1" x14ac:dyDescent="0.25">
      <c r="A197" s="12">
        <v>195</v>
      </c>
      <c r="B197" s="11" t="s">
        <v>370</v>
      </c>
      <c r="C197" s="11" t="s">
        <v>645</v>
      </c>
      <c r="D197" s="11" t="s">
        <v>114</v>
      </c>
      <c r="E197" s="11" t="s">
        <v>114</v>
      </c>
      <c r="F197" s="11" t="s">
        <v>91</v>
      </c>
      <c r="G197" s="13">
        <v>429.58660500000002</v>
      </c>
      <c r="H197" s="14">
        <v>485.43286365</v>
      </c>
      <c r="I197" s="14">
        <v>587.37376501649999</v>
      </c>
      <c r="J197" s="11"/>
    </row>
    <row r="198" spans="1:10" ht="47.25" x14ac:dyDescent="0.25">
      <c r="A198" s="12">
        <v>196</v>
      </c>
      <c r="B198" s="11" t="s">
        <v>371</v>
      </c>
      <c r="C198" s="11" t="s">
        <v>319</v>
      </c>
      <c r="D198" s="11" t="s">
        <v>372</v>
      </c>
      <c r="E198" s="11" t="s">
        <v>373</v>
      </c>
      <c r="F198" s="11" t="s">
        <v>135</v>
      </c>
      <c r="G198" s="13">
        <v>399.64667327999996</v>
      </c>
      <c r="H198" s="14">
        <v>451.60074080639993</v>
      </c>
      <c r="I198" s="14">
        <v>546.43689637574391</v>
      </c>
      <c r="J198" s="11"/>
    </row>
    <row r="199" spans="1:10" ht="47.25" x14ac:dyDescent="0.25">
      <c r="A199" s="12">
        <v>197</v>
      </c>
      <c r="B199" s="11" t="s">
        <v>374</v>
      </c>
      <c r="C199" s="11" t="s">
        <v>319</v>
      </c>
      <c r="D199" s="11" t="s">
        <v>372</v>
      </c>
      <c r="E199" s="11" t="s">
        <v>373</v>
      </c>
      <c r="F199" s="11" t="s">
        <v>135</v>
      </c>
      <c r="G199" s="13">
        <v>607.39190009999993</v>
      </c>
      <c r="H199" s="14">
        <v>680.27892811200002</v>
      </c>
      <c r="I199" s="14">
        <v>816.3347137344</v>
      </c>
      <c r="J199" s="11"/>
    </row>
    <row r="200" spans="1:10" ht="27.75" customHeight="1" x14ac:dyDescent="0.25">
      <c r="A200" s="12">
        <v>198</v>
      </c>
      <c r="B200" s="11" t="s">
        <v>375</v>
      </c>
      <c r="C200" s="11" t="s">
        <v>319</v>
      </c>
      <c r="D200" s="11" t="s">
        <v>171</v>
      </c>
      <c r="E200" s="11" t="s">
        <v>171</v>
      </c>
      <c r="F200" s="11" t="s">
        <v>104</v>
      </c>
      <c r="G200" s="13">
        <v>437.63979545999996</v>
      </c>
      <c r="H200" s="14">
        <v>494.5329688697999</v>
      </c>
      <c r="I200" s="14">
        <v>598.38489233245787</v>
      </c>
      <c r="J200" s="11"/>
    </row>
    <row r="201" spans="1:10" ht="28.5" customHeight="1" x14ac:dyDescent="0.25">
      <c r="A201" s="12">
        <v>199</v>
      </c>
      <c r="B201" s="11" t="s">
        <v>376</v>
      </c>
      <c r="C201" s="11" t="s">
        <v>319</v>
      </c>
      <c r="D201" s="11" t="s">
        <v>171</v>
      </c>
      <c r="E201" s="11" t="s">
        <v>171</v>
      </c>
      <c r="F201" s="11" t="s">
        <v>104</v>
      </c>
      <c r="G201" s="13">
        <v>250.65311598000002</v>
      </c>
      <c r="H201" s="14">
        <v>288.25108337699999</v>
      </c>
      <c r="I201" s="14">
        <v>354.54883255370999</v>
      </c>
      <c r="J201" s="11"/>
    </row>
    <row r="202" spans="1:10" ht="47.25" x14ac:dyDescent="0.25">
      <c r="A202" s="12">
        <v>200</v>
      </c>
      <c r="B202" s="11" t="s">
        <v>377</v>
      </c>
      <c r="C202" s="11" t="s">
        <v>237</v>
      </c>
      <c r="D202" s="11" t="s">
        <v>73</v>
      </c>
      <c r="E202" s="11" t="s">
        <v>73</v>
      </c>
      <c r="F202" s="11" t="s">
        <v>56</v>
      </c>
      <c r="G202" s="13">
        <v>123.94985939999999</v>
      </c>
      <c r="H202" s="14">
        <v>147.50033268599998</v>
      </c>
      <c r="I202" s="14">
        <v>187.32542251121998</v>
      </c>
      <c r="J202" s="11"/>
    </row>
    <row r="203" spans="1:10" ht="31.5" x14ac:dyDescent="0.25">
      <c r="A203" s="12">
        <v>201</v>
      </c>
      <c r="B203" s="11" t="s">
        <v>378</v>
      </c>
      <c r="C203" s="11" t="s">
        <v>237</v>
      </c>
      <c r="D203" s="11" t="s">
        <v>379</v>
      </c>
      <c r="E203" s="11" t="s">
        <v>379</v>
      </c>
      <c r="F203" s="11" t="s">
        <v>22</v>
      </c>
      <c r="G203" s="13">
        <v>110.94405156000001</v>
      </c>
      <c r="H203" s="14">
        <v>132.02342135640001</v>
      </c>
      <c r="I203" s="14">
        <v>167.669745122628</v>
      </c>
      <c r="J203" s="11"/>
    </row>
    <row r="204" spans="1:10" x14ac:dyDescent="0.25">
      <c r="A204" s="12">
        <v>202</v>
      </c>
      <c r="B204" s="11" t="s">
        <v>380</v>
      </c>
      <c r="C204" s="11" t="s">
        <v>237</v>
      </c>
      <c r="D204" s="11" t="s">
        <v>51</v>
      </c>
      <c r="E204" s="11" t="s">
        <v>51</v>
      </c>
      <c r="F204" s="11" t="s">
        <v>22</v>
      </c>
      <c r="G204" s="13">
        <v>518</v>
      </c>
      <c r="H204" s="14">
        <v>580</v>
      </c>
      <c r="I204" s="14">
        <v>696</v>
      </c>
      <c r="J204" s="11"/>
    </row>
    <row r="205" spans="1:10" x14ac:dyDescent="0.25">
      <c r="A205" s="12">
        <v>203</v>
      </c>
      <c r="B205" s="11" t="s">
        <v>381</v>
      </c>
      <c r="C205" s="11" t="s">
        <v>251</v>
      </c>
      <c r="D205" s="11" t="s">
        <v>382</v>
      </c>
      <c r="E205" s="11" t="s">
        <v>383</v>
      </c>
      <c r="F205" s="11" t="s">
        <v>22</v>
      </c>
      <c r="G205" s="13">
        <v>205.68722688</v>
      </c>
      <c r="H205" s="14">
        <v>240.65405544959998</v>
      </c>
      <c r="I205" s="14">
        <v>300.81756931199999</v>
      </c>
      <c r="J205" s="11"/>
    </row>
    <row r="206" spans="1:10" ht="31.5" x14ac:dyDescent="0.25">
      <c r="A206" s="12">
        <v>204</v>
      </c>
      <c r="B206" s="11" t="s">
        <v>384</v>
      </c>
      <c r="C206" s="11" t="s">
        <v>158</v>
      </c>
      <c r="D206" s="11" t="s">
        <v>385</v>
      </c>
      <c r="E206" s="11" t="s">
        <v>175</v>
      </c>
      <c r="F206" s="11" t="s">
        <v>43</v>
      </c>
      <c r="G206" s="13">
        <v>345.56544198000006</v>
      </c>
      <c r="H206" s="14">
        <v>397.40025827700003</v>
      </c>
      <c r="I206" s="14">
        <v>480.85431251517002</v>
      </c>
      <c r="J206" s="11"/>
    </row>
    <row r="207" spans="1:10" ht="47.25" x14ac:dyDescent="0.25">
      <c r="A207" s="12">
        <v>205</v>
      </c>
      <c r="B207" s="11" t="s">
        <v>386</v>
      </c>
      <c r="C207" s="11" t="s">
        <v>387</v>
      </c>
      <c r="D207" s="11" t="s">
        <v>388</v>
      </c>
      <c r="E207" s="11" t="s">
        <v>388</v>
      </c>
      <c r="F207" s="11" t="s">
        <v>22</v>
      </c>
      <c r="G207" s="13">
        <v>174.37</v>
      </c>
      <c r="H207" s="14">
        <v>204.02</v>
      </c>
      <c r="I207" s="14">
        <v>255.02</v>
      </c>
      <c r="J207" s="11"/>
    </row>
    <row r="208" spans="1:10" ht="56.25" customHeight="1" x14ac:dyDescent="0.25">
      <c r="A208" s="12">
        <v>206</v>
      </c>
      <c r="B208" s="11" t="s">
        <v>389</v>
      </c>
      <c r="C208" s="11" t="s">
        <v>390</v>
      </c>
      <c r="D208" s="11" t="s">
        <v>320</v>
      </c>
      <c r="E208" s="11" t="s">
        <v>73</v>
      </c>
      <c r="F208" s="11" t="s">
        <v>56</v>
      </c>
      <c r="G208" s="13">
        <v>218.64</v>
      </c>
      <c r="H208" s="14">
        <f>G208*1.17</f>
        <v>255.80879999999996</v>
      </c>
      <c r="I208" s="14">
        <f>H208*1.23</f>
        <v>314.64482399999997</v>
      </c>
      <c r="J208" s="11"/>
    </row>
    <row r="209" spans="1:10" ht="54.75" customHeight="1" x14ac:dyDescent="0.25">
      <c r="A209" s="12">
        <v>207</v>
      </c>
      <c r="B209" s="11" t="s">
        <v>391</v>
      </c>
      <c r="C209" s="11" t="s">
        <v>390</v>
      </c>
      <c r="D209" s="11" t="s">
        <v>320</v>
      </c>
      <c r="E209" s="11" t="s">
        <v>73</v>
      </c>
      <c r="F209" s="11" t="s">
        <v>56</v>
      </c>
      <c r="G209" s="11">
        <v>466</v>
      </c>
      <c r="H209" s="42">
        <v>527</v>
      </c>
      <c r="I209" s="42">
        <v>632</v>
      </c>
      <c r="J209" s="11"/>
    </row>
    <row r="210" spans="1:10" x14ac:dyDescent="0.25">
      <c r="A210" s="12">
        <v>208</v>
      </c>
      <c r="B210" s="11" t="s">
        <v>392</v>
      </c>
      <c r="C210" s="11" t="s">
        <v>316</v>
      </c>
      <c r="D210" s="11" t="s">
        <v>393</v>
      </c>
      <c r="E210" s="11" t="s">
        <v>393</v>
      </c>
      <c r="F210" s="11" t="s">
        <v>22</v>
      </c>
      <c r="G210" s="13">
        <v>120.81</v>
      </c>
      <c r="H210" s="14">
        <v>143.77000000000001</v>
      </c>
      <c r="I210" s="14">
        <v>182.58</v>
      </c>
      <c r="J210" s="11"/>
    </row>
    <row r="211" spans="1:10" ht="31.5" x14ac:dyDescent="0.25">
      <c r="A211" s="12">
        <v>209</v>
      </c>
      <c r="B211" s="11" t="s">
        <v>394</v>
      </c>
      <c r="C211" s="11" t="s">
        <v>395</v>
      </c>
      <c r="D211" s="11" t="s">
        <v>396</v>
      </c>
      <c r="E211" s="11" t="s">
        <v>396</v>
      </c>
      <c r="F211" s="11" t="s">
        <v>22</v>
      </c>
      <c r="G211" s="13">
        <v>739</v>
      </c>
      <c r="H211" s="14">
        <v>828</v>
      </c>
      <c r="I211" s="14">
        <v>985</v>
      </c>
      <c r="J211" s="11"/>
    </row>
    <row r="212" spans="1:10" ht="31.5" x14ac:dyDescent="0.25">
      <c r="A212" s="12">
        <v>210</v>
      </c>
      <c r="B212" s="11" t="s">
        <v>397</v>
      </c>
      <c r="C212" s="11" t="s">
        <v>711</v>
      </c>
      <c r="D212" s="11" t="s">
        <v>398</v>
      </c>
      <c r="E212" s="11" t="s">
        <v>398</v>
      </c>
      <c r="F212" s="11" t="s">
        <v>125</v>
      </c>
      <c r="G212" s="13">
        <v>1046.5889502999999</v>
      </c>
      <c r="H212" s="14">
        <v>1151.24784533</v>
      </c>
      <c r="I212" s="14">
        <v>1358.4724574893999</v>
      </c>
      <c r="J212" s="11"/>
    </row>
    <row r="213" spans="1:10" ht="31.5" x14ac:dyDescent="0.25">
      <c r="A213" s="12">
        <v>211</v>
      </c>
      <c r="B213" s="11" t="s">
        <v>399</v>
      </c>
      <c r="C213" s="11" t="s">
        <v>712</v>
      </c>
      <c r="D213" s="11" t="s">
        <v>88</v>
      </c>
      <c r="E213" s="11" t="s">
        <v>88</v>
      </c>
      <c r="F213" s="11" t="s">
        <v>43</v>
      </c>
      <c r="G213" s="28">
        <v>852.75</v>
      </c>
      <c r="H213" s="16">
        <v>957.65</v>
      </c>
      <c r="I213" s="16">
        <v>1139.5999999999999</v>
      </c>
      <c r="J213" s="17" t="s">
        <v>899</v>
      </c>
    </row>
    <row r="214" spans="1:10" ht="31.5" x14ac:dyDescent="0.25">
      <c r="A214" s="12">
        <v>212</v>
      </c>
      <c r="B214" s="11" t="s">
        <v>400</v>
      </c>
      <c r="C214" s="11" t="s">
        <v>86</v>
      </c>
      <c r="D214" s="11" t="s">
        <v>69</v>
      </c>
      <c r="E214" s="11" t="s">
        <v>401</v>
      </c>
      <c r="F214" s="11" t="s">
        <v>22</v>
      </c>
      <c r="G214" s="13">
        <v>681.02</v>
      </c>
      <c r="H214" s="14">
        <v>762.75</v>
      </c>
      <c r="I214" s="14">
        <v>915.3</v>
      </c>
      <c r="J214" s="11"/>
    </row>
    <row r="215" spans="1:10" ht="63" x14ac:dyDescent="0.25">
      <c r="A215" s="12">
        <v>213</v>
      </c>
      <c r="B215" s="11" t="s">
        <v>402</v>
      </c>
      <c r="C215" s="11" t="s">
        <v>387</v>
      </c>
      <c r="D215" s="11" t="s">
        <v>403</v>
      </c>
      <c r="E215" s="11" t="s">
        <v>13</v>
      </c>
      <c r="F215" s="11" t="s">
        <v>14</v>
      </c>
      <c r="G215" s="13">
        <v>160.75</v>
      </c>
      <c r="H215" s="14">
        <v>188.08</v>
      </c>
      <c r="I215" s="14">
        <v>235.1</v>
      </c>
      <c r="J215" s="11"/>
    </row>
    <row r="216" spans="1:10" ht="47.25" x14ac:dyDescent="0.25">
      <c r="A216" s="12">
        <v>214</v>
      </c>
      <c r="B216" s="11" t="s">
        <v>404</v>
      </c>
      <c r="C216" s="11" t="s">
        <v>387</v>
      </c>
      <c r="D216" s="11" t="s">
        <v>403</v>
      </c>
      <c r="E216" s="11" t="s">
        <v>405</v>
      </c>
      <c r="F216" s="11" t="s">
        <v>22</v>
      </c>
      <c r="G216" s="13">
        <v>123.81</v>
      </c>
      <c r="H216" s="14">
        <v>147.34</v>
      </c>
      <c r="I216" s="14">
        <v>187.12</v>
      </c>
      <c r="J216" s="11"/>
    </row>
    <row r="217" spans="1:10" ht="31.5" x14ac:dyDescent="0.25">
      <c r="A217" s="12">
        <v>215</v>
      </c>
      <c r="B217" s="11" t="s">
        <v>406</v>
      </c>
      <c r="C217" s="11" t="s">
        <v>139</v>
      </c>
      <c r="D217" s="11" t="s">
        <v>42</v>
      </c>
      <c r="E217" s="11" t="s">
        <v>42</v>
      </c>
      <c r="F217" s="11" t="s">
        <v>43</v>
      </c>
      <c r="G217" s="13">
        <v>242.71</v>
      </c>
      <c r="H217" s="14">
        <v>283.97000000000003</v>
      </c>
      <c r="I217" s="14">
        <v>349.29</v>
      </c>
      <c r="J217" s="11"/>
    </row>
    <row r="218" spans="1:10" ht="31.5" x14ac:dyDescent="0.25">
      <c r="A218" s="12">
        <v>216</v>
      </c>
      <c r="B218" s="11" t="s">
        <v>407</v>
      </c>
      <c r="C218" s="11" t="s">
        <v>413</v>
      </c>
      <c r="D218" s="11" t="s">
        <v>408</v>
      </c>
      <c r="E218" s="11" t="s">
        <v>409</v>
      </c>
      <c r="F218" s="11" t="s">
        <v>410</v>
      </c>
      <c r="G218" s="13">
        <v>189.22322736000001</v>
      </c>
      <c r="H218" s="14">
        <v>221.3911760112</v>
      </c>
      <c r="I218" s="14">
        <v>276.73897001400002</v>
      </c>
      <c r="J218" s="11"/>
    </row>
    <row r="219" spans="1:10" ht="31.5" x14ac:dyDescent="0.25">
      <c r="A219" s="12">
        <v>217</v>
      </c>
      <c r="B219" s="11" t="s">
        <v>411</v>
      </c>
      <c r="C219" s="11" t="s">
        <v>702</v>
      </c>
      <c r="D219" s="11" t="s">
        <v>412</v>
      </c>
      <c r="E219" s="11" t="s">
        <v>124</v>
      </c>
      <c r="F219" s="11" t="s">
        <v>125</v>
      </c>
      <c r="G219" s="13">
        <v>145.31737699999999</v>
      </c>
      <c r="H219" s="14">
        <v>172.92767862999997</v>
      </c>
      <c r="I219" s="14">
        <v>216.15959828749996</v>
      </c>
      <c r="J219" s="11"/>
    </row>
    <row r="220" spans="1:10" ht="78.75" x14ac:dyDescent="0.25">
      <c r="A220" s="12">
        <v>218</v>
      </c>
      <c r="B220" s="11" t="s">
        <v>762</v>
      </c>
      <c r="C220" s="11" t="s">
        <v>413</v>
      </c>
      <c r="D220" s="11" t="s">
        <v>265</v>
      </c>
      <c r="E220" s="11" t="s">
        <v>265</v>
      </c>
      <c r="F220" s="11" t="s">
        <v>43</v>
      </c>
      <c r="G220" s="13">
        <v>196.66</v>
      </c>
      <c r="H220" s="14">
        <v>230.1</v>
      </c>
      <c r="I220" s="14">
        <v>287.62</v>
      </c>
      <c r="J220" s="11"/>
    </row>
    <row r="221" spans="1:10" ht="31.5" x14ac:dyDescent="0.25">
      <c r="A221" s="12">
        <v>219</v>
      </c>
      <c r="B221" s="11" t="s">
        <v>414</v>
      </c>
      <c r="C221" s="11" t="s">
        <v>207</v>
      </c>
      <c r="D221" s="11" t="s">
        <v>415</v>
      </c>
      <c r="E221" s="11" t="s">
        <v>416</v>
      </c>
      <c r="F221" s="11" t="s">
        <v>135</v>
      </c>
      <c r="G221" s="13">
        <v>476.19</v>
      </c>
      <c r="H221" s="14">
        <v>538.09</v>
      </c>
      <c r="I221" s="14">
        <v>645.71</v>
      </c>
      <c r="J221" s="11"/>
    </row>
    <row r="222" spans="1:10" ht="53.25" customHeight="1" x14ac:dyDescent="0.25">
      <c r="A222" s="12">
        <v>220</v>
      </c>
      <c r="B222" s="11" t="s">
        <v>417</v>
      </c>
      <c r="C222" s="11" t="s">
        <v>418</v>
      </c>
      <c r="D222" s="11" t="s">
        <v>290</v>
      </c>
      <c r="E222" s="11" t="s">
        <v>290</v>
      </c>
      <c r="F222" s="11" t="s">
        <v>56</v>
      </c>
      <c r="G222" s="13">
        <v>114.22</v>
      </c>
      <c r="H222" s="14">
        <v>135.91999999999999</v>
      </c>
      <c r="I222" s="14">
        <v>172.62</v>
      </c>
      <c r="J222" s="11"/>
    </row>
    <row r="223" spans="1:10" ht="55.5" customHeight="1" x14ac:dyDescent="0.25">
      <c r="A223" s="12">
        <v>221</v>
      </c>
      <c r="B223" s="11" t="s">
        <v>419</v>
      </c>
      <c r="C223" s="11" t="s">
        <v>418</v>
      </c>
      <c r="D223" s="11" t="s">
        <v>290</v>
      </c>
      <c r="E223" s="11" t="s">
        <v>290</v>
      </c>
      <c r="F223" s="11" t="s">
        <v>56</v>
      </c>
      <c r="G223" s="13">
        <v>162.13</v>
      </c>
      <c r="H223" s="14">
        <v>189.69</v>
      </c>
      <c r="I223" s="14">
        <v>237.11</v>
      </c>
      <c r="J223" s="11"/>
    </row>
    <row r="224" spans="1:10" ht="47.25" x14ac:dyDescent="0.25">
      <c r="A224" s="12">
        <v>222</v>
      </c>
      <c r="B224" s="11" t="s">
        <v>420</v>
      </c>
      <c r="C224" s="11" t="s">
        <v>645</v>
      </c>
      <c r="D224" s="11" t="s">
        <v>421</v>
      </c>
      <c r="E224" s="11" t="s">
        <v>422</v>
      </c>
      <c r="F224" s="11" t="s">
        <v>43</v>
      </c>
      <c r="G224" s="13">
        <v>281.10023837999995</v>
      </c>
      <c r="H224" s="14">
        <v>323.26527413699989</v>
      </c>
      <c r="I224" s="14">
        <v>397.61628718850989</v>
      </c>
      <c r="J224" s="11"/>
    </row>
    <row r="225" spans="1:10" x14ac:dyDescent="0.25">
      <c r="A225" s="12">
        <v>223</v>
      </c>
      <c r="B225" s="11" t="s">
        <v>763</v>
      </c>
      <c r="C225" s="11" t="s">
        <v>229</v>
      </c>
      <c r="D225" s="11" t="s">
        <v>423</v>
      </c>
      <c r="E225" s="11" t="s">
        <v>423</v>
      </c>
      <c r="F225" s="11" t="s">
        <v>424</v>
      </c>
      <c r="G225" s="13">
        <v>319.56322355999998</v>
      </c>
      <c r="H225" s="14">
        <v>367.49770709399996</v>
      </c>
      <c r="I225" s="14">
        <v>444.67222558373993</v>
      </c>
      <c r="J225" s="11"/>
    </row>
    <row r="226" spans="1:10" ht="47.25" x14ac:dyDescent="0.25">
      <c r="A226" s="12">
        <v>224</v>
      </c>
      <c r="B226" s="11" t="s">
        <v>819</v>
      </c>
      <c r="C226" s="11" t="s">
        <v>705</v>
      </c>
      <c r="D226" s="11" t="s">
        <v>181</v>
      </c>
      <c r="E226" s="11" t="s">
        <v>181</v>
      </c>
      <c r="F226" s="11" t="s">
        <v>166</v>
      </c>
      <c r="G226" s="13">
        <v>384.06</v>
      </c>
      <c r="H226" s="14">
        <v>433.99</v>
      </c>
      <c r="I226" s="14">
        <v>525.12</v>
      </c>
      <c r="J226" s="11" t="s">
        <v>643</v>
      </c>
    </row>
    <row r="227" spans="1:10" ht="47.25" x14ac:dyDescent="0.25">
      <c r="A227" s="12">
        <v>225</v>
      </c>
      <c r="B227" s="11" t="s">
        <v>425</v>
      </c>
      <c r="C227" s="11" t="s">
        <v>426</v>
      </c>
      <c r="D227" s="11" t="s">
        <v>290</v>
      </c>
      <c r="E227" s="11" t="s">
        <v>290</v>
      </c>
      <c r="F227" s="11" t="s">
        <v>56</v>
      </c>
      <c r="G227" s="13">
        <v>133.11000000000001</v>
      </c>
      <c r="H227" s="14">
        <v>158.4</v>
      </c>
      <c r="I227" s="14">
        <v>198</v>
      </c>
      <c r="J227" s="11"/>
    </row>
    <row r="228" spans="1:10" ht="47.25" x14ac:dyDescent="0.25">
      <c r="A228" s="12">
        <v>226</v>
      </c>
      <c r="B228" s="11" t="s">
        <v>427</v>
      </c>
      <c r="C228" s="11" t="s">
        <v>426</v>
      </c>
      <c r="D228" s="11" t="s">
        <v>73</v>
      </c>
      <c r="E228" s="11" t="s">
        <v>73</v>
      </c>
      <c r="F228" s="11" t="s">
        <v>56</v>
      </c>
      <c r="G228" s="13">
        <v>173.08</v>
      </c>
      <c r="H228" s="14">
        <v>202.5</v>
      </c>
      <c r="I228" s="14">
        <v>253.13</v>
      </c>
      <c r="J228" s="11"/>
    </row>
    <row r="229" spans="1:10" ht="47.25" x14ac:dyDescent="0.25">
      <c r="A229" s="12">
        <v>227</v>
      </c>
      <c r="B229" s="11" t="s">
        <v>428</v>
      </c>
      <c r="C229" s="11" t="s">
        <v>426</v>
      </c>
      <c r="D229" s="11" t="s">
        <v>290</v>
      </c>
      <c r="E229" s="11" t="s">
        <v>290</v>
      </c>
      <c r="F229" s="11" t="s">
        <v>56</v>
      </c>
      <c r="G229" s="13">
        <v>216.67</v>
      </c>
      <c r="H229" s="14">
        <v>253.5</v>
      </c>
      <c r="I229" s="14">
        <v>311.81</v>
      </c>
      <c r="J229" s="11"/>
    </row>
    <row r="230" spans="1:10" ht="31.5" x14ac:dyDescent="0.25">
      <c r="A230" s="12">
        <v>228</v>
      </c>
      <c r="B230" s="11" t="s">
        <v>429</v>
      </c>
      <c r="C230" s="11" t="s">
        <v>86</v>
      </c>
      <c r="D230" s="11" t="s">
        <v>24</v>
      </c>
      <c r="E230" s="11" t="s">
        <v>24</v>
      </c>
      <c r="F230" s="11" t="s">
        <v>10</v>
      </c>
      <c r="G230" s="28">
        <v>305.72000000000003</v>
      </c>
      <c r="H230" s="16">
        <v>351.58</v>
      </c>
      <c r="I230" s="16">
        <v>425.41</v>
      </c>
      <c r="J230" s="17" t="s">
        <v>899</v>
      </c>
    </row>
    <row r="231" spans="1:10" ht="47.25" x14ac:dyDescent="0.25">
      <c r="A231" s="12">
        <v>229</v>
      </c>
      <c r="B231" s="11" t="s">
        <v>898</v>
      </c>
      <c r="C231" s="11" t="s">
        <v>86</v>
      </c>
      <c r="D231" s="11" t="s">
        <v>41</v>
      </c>
      <c r="E231" s="11" t="s">
        <v>41</v>
      </c>
      <c r="F231" s="11" t="s">
        <v>10</v>
      </c>
      <c r="G231" s="28">
        <v>201.3</v>
      </c>
      <c r="H231" s="16">
        <v>235.53</v>
      </c>
      <c r="I231" s="16">
        <v>294.41000000000003</v>
      </c>
      <c r="J231" s="17" t="s">
        <v>899</v>
      </c>
    </row>
    <row r="232" spans="1:10" ht="47.25" x14ac:dyDescent="0.25">
      <c r="A232" s="12">
        <v>230</v>
      </c>
      <c r="B232" s="11" t="s">
        <v>820</v>
      </c>
      <c r="C232" s="11" t="s">
        <v>604</v>
      </c>
      <c r="D232" s="11" t="s">
        <v>430</v>
      </c>
      <c r="E232" s="11" t="s">
        <v>258</v>
      </c>
      <c r="F232" s="11" t="s">
        <v>152</v>
      </c>
      <c r="G232" s="13">
        <v>132.42618791999999</v>
      </c>
      <c r="H232" s="14">
        <v>157.58716362479998</v>
      </c>
      <c r="I232" s="14">
        <v>196.98395453099999</v>
      </c>
      <c r="J232" s="11"/>
    </row>
    <row r="233" spans="1:10" ht="31.5" x14ac:dyDescent="0.25">
      <c r="A233" s="12">
        <v>231</v>
      </c>
      <c r="B233" s="11" t="s">
        <v>431</v>
      </c>
      <c r="C233" s="11" t="s">
        <v>645</v>
      </c>
      <c r="D233" s="11" t="s">
        <v>175</v>
      </c>
      <c r="E233" s="11" t="s">
        <v>175</v>
      </c>
      <c r="F233" s="11" t="s">
        <v>43</v>
      </c>
      <c r="G233" s="13">
        <v>215.64832247999999</v>
      </c>
      <c r="H233" s="14">
        <v>252.30853730159998</v>
      </c>
      <c r="I233" s="14">
        <v>310.33950088096799</v>
      </c>
      <c r="J233" s="11"/>
    </row>
    <row r="234" spans="1:10" ht="47.25" x14ac:dyDescent="0.25">
      <c r="A234" s="12">
        <v>232</v>
      </c>
      <c r="B234" s="11" t="s">
        <v>821</v>
      </c>
      <c r="C234" s="11" t="s">
        <v>713</v>
      </c>
      <c r="D234" s="11" t="s">
        <v>432</v>
      </c>
      <c r="E234" s="11" t="s">
        <v>432</v>
      </c>
      <c r="F234" s="11" t="s">
        <v>29</v>
      </c>
      <c r="G234" s="13">
        <v>251.33911595999996</v>
      </c>
      <c r="H234" s="14">
        <v>289.03998335399996</v>
      </c>
      <c r="I234" s="14">
        <v>355.51917952541993</v>
      </c>
      <c r="J234" s="11"/>
    </row>
    <row r="235" spans="1:10" ht="47.25" x14ac:dyDescent="0.25">
      <c r="A235" s="12">
        <v>233</v>
      </c>
      <c r="B235" s="11" t="s">
        <v>822</v>
      </c>
      <c r="C235" s="11" t="s">
        <v>713</v>
      </c>
      <c r="D235" s="11" t="s">
        <v>90</v>
      </c>
      <c r="E235" s="11" t="s">
        <v>433</v>
      </c>
      <c r="F235" s="11" t="s">
        <v>43</v>
      </c>
      <c r="G235" s="13">
        <v>270.94180031999997</v>
      </c>
      <c r="H235" s="14">
        <v>311.58307036799994</v>
      </c>
      <c r="I235" s="14">
        <v>383.24717655263993</v>
      </c>
      <c r="J235" s="11"/>
    </row>
    <row r="236" spans="1:10" ht="47.25" x14ac:dyDescent="0.25">
      <c r="A236" s="12">
        <v>234</v>
      </c>
      <c r="B236" s="11" t="s">
        <v>434</v>
      </c>
      <c r="C236" s="11" t="s">
        <v>713</v>
      </c>
      <c r="D236" s="11" t="s">
        <v>90</v>
      </c>
      <c r="E236" s="11" t="s">
        <v>90</v>
      </c>
      <c r="F236" s="11" t="s">
        <v>91</v>
      </c>
      <c r="G236" s="13">
        <v>457.27</v>
      </c>
      <c r="H236" s="14">
        <v>516.71</v>
      </c>
      <c r="I236" s="14">
        <v>620.05999999999995</v>
      </c>
      <c r="J236" s="11"/>
    </row>
    <row r="237" spans="1:10" ht="47.25" x14ac:dyDescent="0.25">
      <c r="A237" s="12">
        <v>235</v>
      </c>
      <c r="B237" s="11" t="s">
        <v>435</v>
      </c>
      <c r="C237" s="11" t="s">
        <v>713</v>
      </c>
      <c r="D237" s="11" t="s">
        <v>388</v>
      </c>
      <c r="E237" s="11" t="s">
        <v>388</v>
      </c>
      <c r="F237" s="11" t="s">
        <v>22</v>
      </c>
      <c r="G237" s="13">
        <v>205.48048716</v>
      </c>
      <c r="H237" s="14">
        <v>240.41216997719999</v>
      </c>
      <c r="I237" s="14">
        <v>300.51521247149998</v>
      </c>
      <c r="J237" s="11"/>
    </row>
    <row r="238" spans="1:10" ht="47.25" x14ac:dyDescent="0.25">
      <c r="A238" s="12">
        <v>236</v>
      </c>
      <c r="B238" s="11" t="s">
        <v>436</v>
      </c>
      <c r="C238" s="11" t="s">
        <v>713</v>
      </c>
      <c r="D238" s="11" t="s">
        <v>388</v>
      </c>
      <c r="E238" s="11" t="s">
        <v>388</v>
      </c>
      <c r="F238" s="11" t="s">
        <v>22</v>
      </c>
      <c r="G238" s="13">
        <v>238.37089715999997</v>
      </c>
      <c r="H238" s="14">
        <v>278.89394967719994</v>
      </c>
      <c r="I238" s="14">
        <v>343.03955810295594</v>
      </c>
      <c r="J238" s="11"/>
    </row>
    <row r="239" spans="1:10" ht="31.5" x14ac:dyDescent="0.25">
      <c r="A239" s="12">
        <v>237</v>
      </c>
      <c r="B239" s="11" t="s">
        <v>437</v>
      </c>
      <c r="C239" s="11" t="s">
        <v>714</v>
      </c>
      <c r="D239" s="11" t="s">
        <v>131</v>
      </c>
      <c r="E239" s="11" t="s">
        <v>131</v>
      </c>
      <c r="F239" s="11" t="s">
        <v>132</v>
      </c>
      <c r="G239" s="13">
        <v>218.49</v>
      </c>
      <c r="H239" s="14">
        <v>255.63</v>
      </c>
      <c r="I239" s="14">
        <v>314.43</v>
      </c>
      <c r="J239" s="11"/>
    </row>
    <row r="240" spans="1:10" ht="31.5" x14ac:dyDescent="0.25">
      <c r="A240" s="12">
        <v>238</v>
      </c>
      <c r="B240" s="11" t="s">
        <v>438</v>
      </c>
      <c r="C240" s="11" t="s">
        <v>707</v>
      </c>
      <c r="D240" s="11" t="s">
        <v>109</v>
      </c>
      <c r="E240" s="11" t="s">
        <v>109</v>
      </c>
      <c r="F240" s="11" t="s">
        <v>29</v>
      </c>
      <c r="G240" s="20">
        <v>2415.65</v>
      </c>
      <c r="H240" s="14">
        <f>IF(G240&gt;1501,G240+G240*0.09,IF(G240&gt;1001,G240+G240*0.1,IF(G240&gt;801,G240+G240*0.11,IF(G240&gt;501,G240+G240*0.12,IF(G240&gt;351,G240+G240*0.13, IF(G240&gt;251,G240+G240*0.15, IF(G240&gt;151,G240+G240*0.17, IF(G240&gt;101,G240+G240*0.19))))))))</f>
        <v>2633.0585000000001</v>
      </c>
      <c r="I240" s="14">
        <f>IF(H240&gt;1501,H240+H240*0.17,IF(H240&gt;1001,H240+H240*0.18,IF(H240&gt;801,H240+H240*0.19,IF(H240&gt;501,H240+H240*0.2,IF(H240&gt;351,H240+H240*0.21, IF(H240&gt;251,H240+H240*0.23, IF(H240&gt;151,H240+H240*0.25, IF(H240&gt;101,H240+H240*0.27))))))))</f>
        <v>3080.678445</v>
      </c>
      <c r="J240" s="11" t="s">
        <v>656</v>
      </c>
    </row>
    <row r="241" spans="1:10" ht="31.5" x14ac:dyDescent="0.25">
      <c r="A241" s="12">
        <v>239</v>
      </c>
      <c r="B241" s="11" t="s">
        <v>439</v>
      </c>
      <c r="C241" s="11" t="s">
        <v>707</v>
      </c>
      <c r="D241" s="11" t="s">
        <v>109</v>
      </c>
      <c r="E241" s="11" t="s">
        <v>109</v>
      </c>
      <c r="F241" s="11" t="s">
        <v>29</v>
      </c>
      <c r="G241" s="13">
        <v>2879.7527379600001</v>
      </c>
      <c r="H241" s="14">
        <v>3138.9304843764003</v>
      </c>
      <c r="I241" s="14">
        <v>3672.5486667203882</v>
      </c>
      <c r="J241" s="11"/>
    </row>
    <row r="242" spans="1:10" ht="47.25" x14ac:dyDescent="0.25">
      <c r="A242" s="12">
        <v>240</v>
      </c>
      <c r="B242" s="11" t="s">
        <v>440</v>
      </c>
      <c r="C242" s="11" t="s">
        <v>229</v>
      </c>
      <c r="D242" s="11" t="s">
        <v>290</v>
      </c>
      <c r="E242" s="11" t="s">
        <v>290</v>
      </c>
      <c r="F242" s="11" t="s">
        <v>56</v>
      </c>
      <c r="G242" s="13">
        <v>399.45</v>
      </c>
      <c r="H242" s="14">
        <v>451.38</v>
      </c>
      <c r="I242" s="14">
        <v>546.16999999999996</v>
      </c>
      <c r="J242" s="11"/>
    </row>
    <row r="243" spans="1:10" ht="31.5" x14ac:dyDescent="0.25">
      <c r="A243" s="12">
        <v>241</v>
      </c>
      <c r="B243" s="11" t="s">
        <v>441</v>
      </c>
      <c r="C243" s="11" t="s">
        <v>229</v>
      </c>
      <c r="D243" s="11" t="s">
        <v>175</v>
      </c>
      <c r="E243" s="11" t="s">
        <v>442</v>
      </c>
      <c r="F243" s="11" t="s">
        <v>43</v>
      </c>
      <c r="G243" s="13">
        <v>534.75108030000001</v>
      </c>
      <c r="H243" s="14">
        <v>598.92120993600008</v>
      </c>
      <c r="I243" s="14">
        <v>718.70545192320003</v>
      </c>
      <c r="J243" s="11"/>
    </row>
    <row r="244" spans="1:10" x14ac:dyDescent="0.25">
      <c r="A244" s="12">
        <v>242</v>
      </c>
      <c r="B244" s="11" t="s">
        <v>443</v>
      </c>
      <c r="C244" s="11" t="s">
        <v>229</v>
      </c>
      <c r="D244" s="11" t="s">
        <v>47</v>
      </c>
      <c r="E244" s="11" t="s">
        <v>47</v>
      </c>
      <c r="F244" s="11" t="s">
        <v>22</v>
      </c>
      <c r="G244" s="13">
        <v>156.94</v>
      </c>
      <c r="H244" s="14">
        <v>183.62</v>
      </c>
      <c r="I244" s="14">
        <v>229.52</v>
      </c>
      <c r="J244" s="11"/>
    </row>
    <row r="245" spans="1:10" x14ac:dyDescent="0.25">
      <c r="A245" s="12">
        <v>243</v>
      </c>
      <c r="B245" s="11" t="s">
        <v>444</v>
      </c>
      <c r="C245" s="11" t="s">
        <v>229</v>
      </c>
      <c r="D245" s="11" t="s">
        <v>66</v>
      </c>
      <c r="E245" s="11" t="s">
        <v>66</v>
      </c>
      <c r="F245" s="11" t="s">
        <v>22</v>
      </c>
      <c r="G245" s="13">
        <v>185.35155624000001</v>
      </c>
      <c r="H245" s="14">
        <v>216.8613208008</v>
      </c>
      <c r="I245" s="14">
        <v>271.07665100100002</v>
      </c>
      <c r="J245" s="11"/>
    </row>
    <row r="246" spans="1:10" ht="31.5" x14ac:dyDescent="0.25">
      <c r="A246" s="12">
        <v>244</v>
      </c>
      <c r="B246" s="11" t="s">
        <v>445</v>
      </c>
      <c r="C246" s="11" t="s">
        <v>229</v>
      </c>
      <c r="D246" s="11" t="s">
        <v>382</v>
      </c>
      <c r="E246" s="11" t="s">
        <v>446</v>
      </c>
      <c r="F246" s="11" t="s">
        <v>22</v>
      </c>
      <c r="G246" s="13">
        <v>301.39</v>
      </c>
      <c r="H246" s="14">
        <v>346.59</v>
      </c>
      <c r="I246" s="14">
        <v>426.31</v>
      </c>
      <c r="J246" s="11" t="s">
        <v>967</v>
      </c>
    </row>
    <row r="247" spans="1:10" ht="28.5" customHeight="1" x14ac:dyDescent="0.25">
      <c r="A247" s="12">
        <v>245</v>
      </c>
      <c r="B247" s="11" t="s">
        <v>447</v>
      </c>
      <c r="C247" s="11" t="s">
        <v>229</v>
      </c>
      <c r="D247" s="11" t="s">
        <v>33</v>
      </c>
      <c r="E247" s="11" t="s">
        <v>33</v>
      </c>
      <c r="F247" s="11" t="s">
        <v>29</v>
      </c>
      <c r="G247" s="13">
        <v>254.96645831999996</v>
      </c>
      <c r="H247" s="14">
        <v>293.21142706799992</v>
      </c>
      <c r="I247" s="14">
        <v>360.65005529363992</v>
      </c>
      <c r="J247" s="11"/>
    </row>
    <row r="248" spans="1:10" ht="26.25" customHeight="1" x14ac:dyDescent="0.25">
      <c r="A248" s="12">
        <v>246</v>
      </c>
      <c r="B248" s="11" t="s">
        <v>448</v>
      </c>
      <c r="C248" s="11" t="s">
        <v>229</v>
      </c>
      <c r="D248" s="11" t="s">
        <v>33</v>
      </c>
      <c r="E248" s="11" t="s">
        <v>33</v>
      </c>
      <c r="F248" s="11" t="s">
        <v>29</v>
      </c>
      <c r="G248" s="13">
        <v>172.72163879999999</v>
      </c>
      <c r="H248" s="14">
        <v>202.08431739599999</v>
      </c>
      <c r="I248" s="14">
        <v>252.60539674499998</v>
      </c>
      <c r="J248" s="11"/>
    </row>
    <row r="249" spans="1:10" ht="24.75" customHeight="1" x14ac:dyDescent="0.25">
      <c r="A249" s="12">
        <v>247</v>
      </c>
      <c r="B249" s="11" t="s">
        <v>449</v>
      </c>
      <c r="C249" s="11" t="s">
        <v>229</v>
      </c>
      <c r="D249" s="11" t="s">
        <v>33</v>
      </c>
      <c r="E249" s="11" t="s">
        <v>33</v>
      </c>
      <c r="F249" s="11" t="s">
        <v>29</v>
      </c>
      <c r="G249" s="13">
        <v>152.97799553999999</v>
      </c>
      <c r="H249" s="14">
        <v>178.98425478179999</v>
      </c>
      <c r="I249" s="14">
        <v>223.73031847724999</v>
      </c>
      <c r="J249" s="11"/>
    </row>
    <row r="250" spans="1:10" ht="46.5" customHeight="1" x14ac:dyDescent="0.25">
      <c r="A250" s="12">
        <v>248</v>
      </c>
      <c r="B250" s="11" t="s">
        <v>450</v>
      </c>
      <c r="C250" s="11" t="s">
        <v>229</v>
      </c>
      <c r="D250" s="11" t="s">
        <v>290</v>
      </c>
      <c r="E250" s="11" t="s">
        <v>290</v>
      </c>
      <c r="F250" s="11" t="s">
        <v>56</v>
      </c>
      <c r="G250" s="11">
        <v>203</v>
      </c>
      <c r="H250" s="42">
        <v>238</v>
      </c>
      <c r="I250" s="42">
        <v>297</v>
      </c>
      <c r="J250" s="11"/>
    </row>
    <row r="251" spans="1:10" ht="45.75" customHeight="1" x14ac:dyDescent="0.25">
      <c r="A251" s="12">
        <v>249</v>
      </c>
      <c r="B251" s="11" t="s">
        <v>451</v>
      </c>
      <c r="C251" s="11" t="s">
        <v>229</v>
      </c>
      <c r="D251" s="11" t="s">
        <v>290</v>
      </c>
      <c r="E251" s="11" t="s">
        <v>290</v>
      </c>
      <c r="F251" s="11" t="s">
        <v>56</v>
      </c>
      <c r="G251" s="13">
        <v>408.64</v>
      </c>
      <c r="H251" s="14">
        <v>461.76</v>
      </c>
      <c r="I251" s="14">
        <v>558.73</v>
      </c>
      <c r="J251" s="11"/>
    </row>
    <row r="252" spans="1:10" ht="31.5" x14ac:dyDescent="0.25">
      <c r="A252" s="12">
        <v>250</v>
      </c>
      <c r="B252" s="11" t="s">
        <v>452</v>
      </c>
      <c r="C252" s="11" t="s">
        <v>257</v>
      </c>
      <c r="D252" s="11" t="s">
        <v>342</v>
      </c>
      <c r="E252" s="11" t="s">
        <v>342</v>
      </c>
      <c r="F252" s="11" t="s">
        <v>43</v>
      </c>
      <c r="G252" s="13">
        <v>150.06484494</v>
      </c>
      <c r="H252" s="14">
        <v>178.57716547859999</v>
      </c>
      <c r="I252" s="14">
        <v>223.22145684825</v>
      </c>
      <c r="J252" s="11"/>
    </row>
    <row r="253" spans="1:10" ht="31.5" x14ac:dyDescent="0.25">
      <c r="A253" s="12">
        <v>251</v>
      </c>
      <c r="B253" s="11" t="s">
        <v>453</v>
      </c>
      <c r="C253" s="11" t="s">
        <v>229</v>
      </c>
      <c r="D253" s="11" t="s">
        <v>454</v>
      </c>
      <c r="E253" s="11" t="s">
        <v>454</v>
      </c>
      <c r="F253" s="11" t="s">
        <v>22</v>
      </c>
      <c r="G253" s="13">
        <v>285.00949853999998</v>
      </c>
      <c r="H253" s="14">
        <v>327.76092332099995</v>
      </c>
      <c r="I253" s="14">
        <v>403.14593568482991</v>
      </c>
      <c r="J253" s="11"/>
    </row>
    <row r="254" spans="1:10" x14ac:dyDescent="0.25">
      <c r="A254" s="12">
        <v>252</v>
      </c>
      <c r="B254" s="11" t="s">
        <v>455</v>
      </c>
      <c r="C254" s="11" t="s">
        <v>229</v>
      </c>
      <c r="D254" s="11" t="s">
        <v>69</v>
      </c>
      <c r="E254" s="11" t="s">
        <v>13</v>
      </c>
      <c r="F254" s="11" t="s">
        <v>14</v>
      </c>
      <c r="G254" s="13">
        <v>791.06</v>
      </c>
      <c r="H254" s="14">
        <v>885.99</v>
      </c>
      <c r="I254" s="14">
        <v>1054.33</v>
      </c>
      <c r="J254" s="11"/>
    </row>
    <row r="255" spans="1:10" ht="31.5" x14ac:dyDescent="0.25">
      <c r="A255" s="12">
        <v>253</v>
      </c>
      <c r="B255" s="11" t="s">
        <v>456</v>
      </c>
      <c r="C255" s="11" t="s">
        <v>207</v>
      </c>
      <c r="D255" s="11" t="s">
        <v>457</v>
      </c>
      <c r="E255" s="11" t="s">
        <v>457</v>
      </c>
      <c r="F255" s="11" t="s">
        <v>125</v>
      </c>
      <c r="G255" s="13">
        <v>152.41037369999998</v>
      </c>
      <c r="H255" s="14">
        <v>178.32013722899995</v>
      </c>
      <c r="I255" s="14">
        <v>222.90017153624996</v>
      </c>
      <c r="J255" s="11"/>
    </row>
    <row r="256" spans="1:10" x14ac:dyDescent="0.25">
      <c r="A256" s="12">
        <v>254</v>
      </c>
      <c r="B256" s="11" t="s">
        <v>458</v>
      </c>
      <c r="C256" s="11" t="s">
        <v>158</v>
      </c>
      <c r="D256" s="11" t="s">
        <v>114</v>
      </c>
      <c r="E256" s="11" t="s">
        <v>114</v>
      </c>
      <c r="F256" s="11" t="s">
        <v>91</v>
      </c>
      <c r="G256" s="13">
        <v>556.87608</v>
      </c>
      <c r="H256" s="14">
        <v>623.70120960000008</v>
      </c>
      <c r="I256" s="14">
        <v>748.4414515200001</v>
      </c>
      <c r="J256" s="11"/>
    </row>
    <row r="257" spans="1:10" x14ac:dyDescent="0.25">
      <c r="A257" s="12">
        <v>255</v>
      </c>
      <c r="B257" s="11" t="s">
        <v>459</v>
      </c>
      <c r="C257" s="11" t="s">
        <v>413</v>
      </c>
      <c r="D257" s="11" t="s">
        <v>55</v>
      </c>
      <c r="E257" s="11" t="s">
        <v>55</v>
      </c>
      <c r="F257" s="11" t="s">
        <v>56</v>
      </c>
      <c r="G257" s="13">
        <v>197.46462438</v>
      </c>
      <c r="H257" s="14">
        <v>231.03361052459999</v>
      </c>
      <c r="I257" s="14">
        <v>288.79201315575</v>
      </c>
      <c r="J257" s="11"/>
    </row>
    <row r="258" spans="1:10" ht="31.5" x14ac:dyDescent="0.25">
      <c r="A258" s="12">
        <v>256</v>
      </c>
      <c r="B258" s="11" t="s">
        <v>460</v>
      </c>
      <c r="C258" s="11" t="s">
        <v>413</v>
      </c>
      <c r="D258" s="11" t="s">
        <v>292</v>
      </c>
      <c r="E258" s="11" t="s">
        <v>307</v>
      </c>
      <c r="F258" s="11" t="s">
        <v>294</v>
      </c>
      <c r="G258" s="13">
        <v>205.69662413999998</v>
      </c>
      <c r="H258" s="14">
        <v>240.66505024379995</v>
      </c>
      <c r="I258" s="14">
        <v>300.83131280474993</v>
      </c>
      <c r="J258" s="11"/>
    </row>
    <row r="259" spans="1:10" ht="47.25" x14ac:dyDescent="0.25">
      <c r="A259" s="12">
        <v>257</v>
      </c>
      <c r="B259" s="11" t="s">
        <v>461</v>
      </c>
      <c r="C259" s="11" t="s">
        <v>462</v>
      </c>
      <c r="D259" s="11" t="s">
        <v>463</v>
      </c>
      <c r="E259" s="11" t="s">
        <v>463</v>
      </c>
      <c r="F259" s="11" t="s">
        <v>162</v>
      </c>
      <c r="G259" s="13">
        <v>964.02</v>
      </c>
      <c r="H259" s="14">
        <v>1070.06</v>
      </c>
      <c r="I259" s="14">
        <v>1262.68</v>
      </c>
      <c r="J259" s="11"/>
    </row>
    <row r="260" spans="1:10" ht="31.5" x14ac:dyDescent="0.25">
      <c r="A260" s="12">
        <v>258</v>
      </c>
      <c r="B260" s="11" t="s">
        <v>464</v>
      </c>
      <c r="C260" s="11" t="s">
        <v>413</v>
      </c>
      <c r="D260" s="11" t="s">
        <v>465</v>
      </c>
      <c r="E260" s="11" t="s">
        <v>466</v>
      </c>
      <c r="F260" s="11" t="s">
        <v>22</v>
      </c>
      <c r="G260" s="13">
        <v>121.77</v>
      </c>
      <c r="H260" s="14">
        <v>144.91</v>
      </c>
      <c r="I260" s="14">
        <v>184.04</v>
      </c>
      <c r="J260" s="11"/>
    </row>
    <row r="261" spans="1:10" ht="27.75" customHeight="1" x14ac:dyDescent="0.25">
      <c r="A261" s="12">
        <v>259</v>
      </c>
      <c r="B261" s="11" t="s">
        <v>467</v>
      </c>
      <c r="C261" s="11" t="s">
        <v>413</v>
      </c>
      <c r="D261" s="11" t="s">
        <v>468</v>
      </c>
      <c r="E261" s="11" t="s">
        <v>469</v>
      </c>
      <c r="F261" s="11" t="s">
        <v>22</v>
      </c>
      <c r="G261" s="13">
        <v>386.52</v>
      </c>
      <c r="H261" s="14">
        <v>436.77</v>
      </c>
      <c r="I261" s="14">
        <v>528.49</v>
      </c>
      <c r="J261" s="11"/>
    </row>
    <row r="262" spans="1:10" ht="47.25" x14ac:dyDescent="0.25">
      <c r="A262" s="12">
        <v>260</v>
      </c>
      <c r="B262" s="11" t="s">
        <v>470</v>
      </c>
      <c r="C262" s="11" t="s">
        <v>413</v>
      </c>
      <c r="D262" s="11" t="s">
        <v>471</v>
      </c>
      <c r="E262" s="11" t="s">
        <v>471</v>
      </c>
      <c r="F262" s="11" t="s">
        <v>22</v>
      </c>
      <c r="G262" s="13">
        <v>198.06</v>
      </c>
      <c r="H262" s="14">
        <v>231.73</v>
      </c>
      <c r="I262" s="14">
        <v>289.66000000000003</v>
      </c>
      <c r="J262" s="11"/>
    </row>
    <row r="263" spans="1:10" ht="47.25" x14ac:dyDescent="0.25">
      <c r="A263" s="12">
        <v>261</v>
      </c>
      <c r="B263" s="11" t="s">
        <v>472</v>
      </c>
      <c r="C263" s="11" t="s">
        <v>413</v>
      </c>
      <c r="D263" s="11" t="s">
        <v>473</v>
      </c>
      <c r="E263" s="11" t="s">
        <v>473</v>
      </c>
      <c r="F263" s="11" t="s">
        <v>22</v>
      </c>
      <c r="G263" s="13">
        <v>166.28</v>
      </c>
      <c r="H263" s="14">
        <v>194.54</v>
      </c>
      <c r="I263" s="14">
        <v>243.18</v>
      </c>
      <c r="J263" s="11"/>
    </row>
    <row r="264" spans="1:10" ht="63" x14ac:dyDescent="0.25">
      <c r="A264" s="12">
        <v>262</v>
      </c>
      <c r="B264" s="11" t="s">
        <v>474</v>
      </c>
      <c r="C264" s="11" t="s">
        <v>413</v>
      </c>
      <c r="D264" s="11" t="s">
        <v>83</v>
      </c>
      <c r="E264" s="11" t="s">
        <v>475</v>
      </c>
      <c r="F264" s="11" t="s">
        <v>22</v>
      </c>
      <c r="G264" s="13">
        <v>148.97999999999999</v>
      </c>
      <c r="H264" s="14">
        <v>177.28</v>
      </c>
      <c r="I264" s="14">
        <v>221.6</v>
      </c>
      <c r="J264" s="11"/>
    </row>
    <row r="265" spans="1:10" ht="31.5" x14ac:dyDescent="0.25">
      <c r="A265" s="12">
        <v>263</v>
      </c>
      <c r="B265" s="11" t="s">
        <v>476</v>
      </c>
      <c r="C265" s="11" t="s">
        <v>413</v>
      </c>
      <c r="D265" s="11" t="s">
        <v>477</v>
      </c>
      <c r="E265" s="11" t="s">
        <v>477</v>
      </c>
      <c r="F265" s="11" t="s">
        <v>22</v>
      </c>
      <c r="G265" s="13">
        <v>216.16</v>
      </c>
      <c r="H265" s="14">
        <v>252.91</v>
      </c>
      <c r="I265" s="14">
        <v>311.08</v>
      </c>
      <c r="J265" s="11"/>
    </row>
    <row r="266" spans="1:10" ht="63" x14ac:dyDescent="0.25">
      <c r="A266" s="12">
        <v>264</v>
      </c>
      <c r="B266" s="11" t="s">
        <v>478</v>
      </c>
      <c r="C266" s="11" t="s">
        <v>413</v>
      </c>
      <c r="D266" s="11" t="s">
        <v>335</v>
      </c>
      <c r="E266" s="11" t="s">
        <v>335</v>
      </c>
      <c r="F266" s="11" t="s">
        <v>336</v>
      </c>
      <c r="G266" s="13">
        <v>153.46665306</v>
      </c>
      <c r="H266" s="14">
        <v>179.55598408019998</v>
      </c>
      <c r="I266" s="14">
        <v>224.44498010024998</v>
      </c>
      <c r="J266" s="11"/>
    </row>
    <row r="267" spans="1:10" ht="31.5" x14ac:dyDescent="0.25">
      <c r="A267" s="12">
        <v>265</v>
      </c>
      <c r="B267" s="11" t="s">
        <v>479</v>
      </c>
      <c r="C267" s="11" t="s">
        <v>418</v>
      </c>
      <c r="D267" s="11" t="s">
        <v>47</v>
      </c>
      <c r="E267" s="11" t="s">
        <v>47</v>
      </c>
      <c r="F267" s="11" t="s">
        <v>22</v>
      </c>
      <c r="G267" s="13">
        <v>282.2</v>
      </c>
      <c r="H267" s="14">
        <v>324.52999999999997</v>
      </c>
      <c r="I267" s="14">
        <v>399.17</v>
      </c>
      <c r="J267" s="17" t="s">
        <v>651</v>
      </c>
    </row>
    <row r="268" spans="1:10" ht="30" customHeight="1" x14ac:dyDescent="0.25">
      <c r="A268" s="12">
        <v>266</v>
      </c>
      <c r="B268" s="11" t="s">
        <v>480</v>
      </c>
      <c r="C268" s="11" t="s">
        <v>418</v>
      </c>
      <c r="D268" s="11" t="s">
        <v>481</v>
      </c>
      <c r="E268" s="11" t="s">
        <v>481</v>
      </c>
      <c r="F268" s="11" t="s">
        <v>43</v>
      </c>
      <c r="G268" s="13">
        <v>246.98</v>
      </c>
      <c r="H268" s="14">
        <v>288.95999999999998</v>
      </c>
      <c r="I268" s="14">
        <v>355.42</v>
      </c>
      <c r="J268" s="11"/>
    </row>
    <row r="269" spans="1:10" ht="63" x14ac:dyDescent="0.25">
      <c r="A269" s="12">
        <v>267</v>
      </c>
      <c r="B269" s="11" t="s">
        <v>482</v>
      </c>
      <c r="C269" s="11" t="s">
        <v>715</v>
      </c>
      <c r="D269" s="11" t="s">
        <v>191</v>
      </c>
      <c r="E269" s="11" t="s">
        <v>191</v>
      </c>
      <c r="F269" s="11" t="s">
        <v>22</v>
      </c>
      <c r="G269" s="13">
        <v>348.50678435999998</v>
      </c>
      <c r="H269" s="14">
        <v>400.78280201399997</v>
      </c>
      <c r="I269" s="14">
        <v>484.94719043693993</v>
      </c>
      <c r="J269" s="11"/>
    </row>
    <row r="270" spans="1:10" ht="31.5" x14ac:dyDescent="0.25">
      <c r="A270" s="12">
        <v>268</v>
      </c>
      <c r="B270" s="11" t="s">
        <v>483</v>
      </c>
      <c r="C270" s="11" t="s">
        <v>139</v>
      </c>
      <c r="D270" s="11" t="s">
        <v>24</v>
      </c>
      <c r="E270" s="11" t="s">
        <v>24</v>
      </c>
      <c r="F270" s="11" t="s">
        <v>10</v>
      </c>
      <c r="G270" s="13">
        <v>263.24544437999998</v>
      </c>
      <c r="H270" s="14">
        <v>302.73226103699994</v>
      </c>
      <c r="I270" s="14">
        <v>372.36068107550994</v>
      </c>
      <c r="J270" s="11"/>
    </row>
    <row r="271" spans="1:10" ht="31.5" x14ac:dyDescent="0.25">
      <c r="A271" s="12">
        <v>269</v>
      </c>
      <c r="B271" s="11" t="s">
        <v>484</v>
      </c>
      <c r="C271" s="11" t="s">
        <v>139</v>
      </c>
      <c r="D271" s="11" t="s">
        <v>24</v>
      </c>
      <c r="E271" s="11" t="s">
        <v>24</v>
      </c>
      <c r="F271" s="11" t="s">
        <v>10</v>
      </c>
      <c r="G271" s="15">
        <v>178.73</v>
      </c>
      <c r="H271" s="16">
        <v>209.11</v>
      </c>
      <c r="I271" s="16">
        <v>261.39</v>
      </c>
      <c r="J271" s="17" t="s">
        <v>899</v>
      </c>
    </row>
    <row r="272" spans="1:10" ht="31.5" x14ac:dyDescent="0.25">
      <c r="A272" s="12">
        <v>270</v>
      </c>
      <c r="B272" s="11" t="s">
        <v>485</v>
      </c>
      <c r="C272" s="11" t="s">
        <v>139</v>
      </c>
      <c r="D272" s="11" t="s">
        <v>24</v>
      </c>
      <c r="E272" s="11" t="s">
        <v>24</v>
      </c>
      <c r="F272" s="11" t="s">
        <v>10</v>
      </c>
      <c r="G272" s="13">
        <v>197.36125452000002</v>
      </c>
      <c r="H272" s="14">
        <v>230.9126677884</v>
      </c>
      <c r="I272" s="14">
        <v>288.64083473549999</v>
      </c>
      <c r="J272" s="11"/>
    </row>
    <row r="273" spans="1:10" ht="31.5" customHeight="1" x14ac:dyDescent="0.25">
      <c r="A273" s="12">
        <v>271</v>
      </c>
      <c r="B273" s="11" t="s">
        <v>486</v>
      </c>
      <c r="C273" s="11" t="s">
        <v>487</v>
      </c>
      <c r="D273" s="11" t="s">
        <v>114</v>
      </c>
      <c r="E273" s="11" t="s">
        <v>114</v>
      </c>
      <c r="F273" s="11" t="s">
        <v>91</v>
      </c>
      <c r="G273" s="13">
        <v>112.35</v>
      </c>
      <c r="H273" s="14">
        <v>133.69999999999999</v>
      </c>
      <c r="I273" s="14">
        <v>169.8</v>
      </c>
      <c r="J273" s="11"/>
    </row>
    <row r="274" spans="1:10" ht="30.75" customHeight="1" x14ac:dyDescent="0.25">
      <c r="A274" s="12">
        <v>272</v>
      </c>
      <c r="B274" s="11" t="s">
        <v>488</v>
      </c>
      <c r="C274" s="11" t="s">
        <v>487</v>
      </c>
      <c r="D274" s="11" t="s">
        <v>114</v>
      </c>
      <c r="E274" s="11" t="s">
        <v>114</v>
      </c>
      <c r="F274" s="11" t="s">
        <v>91</v>
      </c>
      <c r="G274" s="13">
        <v>218.54</v>
      </c>
      <c r="H274" s="14">
        <v>255.69</v>
      </c>
      <c r="I274" s="14">
        <v>314.5</v>
      </c>
      <c r="J274" s="11" t="s">
        <v>967</v>
      </c>
    </row>
    <row r="275" spans="1:10" ht="47.25" x14ac:dyDescent="0.25">
      <c r="A275" s="12">
        <v>273</v>
      </c>
      <c r="B275" s="11" t="s">
        <v>489</v>
      </c>
      <c r="C275" s="11" t="s">
        <v>490</v>
      </c>
      <c r="D275" s="11" t="s">
        <v>491</v>
      </c>
      <c r="E275" s="11" t="s">
        <v>492</v>
      </c>
      <c r="F275" s="11" t="s">
        <v>135</v>
      </c>
      <c r="G275" s="13">
        <v>1845</v>
      </c>
      <c r="H275" s="14">
        <v>2011</v>
      </c>
      <c r="I275" s="14">
        <v>2353</v>
      </c>
      <c r="J275" s="11"/>
    </row>
    <row r="276" spans="1:10" ht="47.25" x14ac:dyDescent="0.25">
      <c r="A276" s="12">
        <v>274</v>
      </c>
      <c r="B276" s="11" t="s">
        <v>493</v>
      </c>
      <c r="C276" s="11" t="s">
        <v>490</v>
      </c>
      <c r="D276" s="11" t="s">
        <v>494</v>
      </c>
      <c r="E276" s="11" t="s">
        <v>492</v>
      </c>
      <c r="F276" s="11" t="s">
        <v>135</v>
      </c>
      <c r="G276" s="13">
        <v>1544</v>
      </c>
      <c r="H276" s="14">
        <v>1683</v>
      </c>
      <c r="I276" s="14">
        <v>1969</v>
      </c>
      <c r="J276" s="11"/>
    </row>
    <row r="277" spans="1:10" ht="31.5" x14ac:dyDescent="0.25">
      <c r="A277" s="12">
        <v>275</v>
      </c>
      <c r="B277" s="11" t="s">
        <v>495</v>
      </c>
      <c r="C277" s="11" t="s">
        <v>709</v>
      </c>
      <c r="D277" s="11" t="s">
        <v>496</v>
      </c>
      <c r="E277" s="11" t="s">
        <v>497</v>
      </c>
      <c r="F277" s="11" t="s">
        <v>125</v>
      </c>
      <c r="G277" s="13">
        <v>320.25351570000004</v>
      </c>
      <c r="H277" s="14">
        <v>368.29154305500003</v>
      </c>
      <c r="I277" s="14">
        <v>445.63276709655003</v>
      </c>
      <c r="J277" s="11"/>
    </row>
    <row r="278" spans="1:10" ht="47.25" x14ac:dyDescent="0.25">
      <c r="A278" s="12">
        <v>276</v>
      </c>
      <c r="B278" s="11" t="s">
        <v>498</v>
      </c>
      <c r="C278" s="11" t="s">
        <v>499</v>
      </c>
      <c r="D278" s="11" t="s">
        <v>500</v>
      </c>
      <c r="E278" s="11" t="s">
        <v>501</v>
      </c>
      <c r="F278" s="11" t="s">
        <v>135</v>
      </c>
      <c r="G278" s="13">
        <v>39752</v>
      </c>
      <c r="H278" s="14">
        <v>43330</v>
      </c>
      <c r="I278" s="14">
        <v>50696</v>
      </c>
      <c r="J278" s="11"/>
    </row>
    <row r="279" spans="1:10" ht="31.5" x14ac:dyDescent="0.25">
      <c r="A279" s="12">
        <v>277</v>
      </c>
      <c r="B279" s="11" t="s">
        <v>502</v>
      </c>
      <c r="C279" s="11" t="s">
        <v>499</v>
      </c>
      <c r="D279" s="11" t="s">
        <v>500</v>
      </c>
      <c r="E279" s="11" t="s">
        <v>500</v>
      </c>
      <c r="F279" s="11" t="s">
        <v>503</v>
      </c>
      <c r="G279" s="13">
        <v>105159</v>
      </c>
      <c r="H279" s="14">
        <v>114623</v>
      </c>
      <c r="I279" s="14">
        <v>134109</v>
      </c>
      <c r="J279" s="11"/>
    </row>
    <row r="280" spans="1:10" ht="31.5" x14ac:dyDescent="0.25">
      <c r="A280" s="12">
        <v>278</v>
      </c>
      <c r="B280" s="11" t="s">
        <v>504</v>
      </c>
      <c r="C280" s="11" t="s">
        <v>505</v>
      </c>
      <c r="D280" s="11" t="s">
        <v>506</v>
      </c>
      <c r="E280" s="11" t="s">
        <v>507</v>
      </c>
      <c r="F280" s="11" t="s">
        <v>135</v>
      </c>
      <c r="G280" s="13">
        <v>82897</v>
      </c>
      <c r="H280" s="14">
        <v>90357</v>
      </c>
      <c r="I280" s="14">
        <v>105718</v>
      </c>
      <c r="J280" s="11"/>
    </row>
    <row r="281" spans="1:10" ht="31.5" x14ac:dyDescent="0.25">
      <c r="A281" s="12">
        <v>279</v>
      </c>
      <c r="B281" s="11" t="s">
        <v>508</v>
      </c>
      <c r="C281" s="11" t="s">
        <v>509</v>
      </c>
      <c r="D281" s="11" t="s">
        <v>510</v>
      </c>
      <c r="E281" s="11" t="s">
        <v>511</v>
      </c>
      <c r="F281" s="11" t="s">
        <v>212</v>
      </c>
      <c r="G281" s="13">
        <v>3622</v>
      </c>
      <c r="H281" s="14">
        <v>3948</v>
      </c>
      <c r="I281" s="14">
        <v>4619</v>
      </c>
      <c r="J281" s="11"/>
    </row>
    <row r="282" spans="1:10" ht="47.25" x14ac:dyDescent="0.25">
      <c r="A282" s="12">
        <v>280</v>
      </c>
      <c r="B282" s="11" t="s">
        <v>932</v>
      </c>
      <c r="C282" s="11" t="s">
        <v>512</v>
      </c>
      <c r="D282" s="11" t="s">
        <v>513</v>
      </c>
      <c r="E282" s="11" t="s">
        <v>513</v>
      </c>
      <c r="F282" s="11" t="s">
        <v>22</v>
      </c>
      <c r="G282" s="13">
        <v>1840</v>
      </c>
      <c r="H282" s="14">
        <v>2005</v>
      </c>
      <c r="I282" s="14">
        <v>2346</v>
      </c>
      <c r="J282" s="11"/>
    </row>
    <row r="283" spans="1:10" ht="31.5" x14ac:dyDescent="0.25">
      <c r="A283" s="12">
        <v>281</v>
      </c>
      <c r="B283" s="11" t="s">
        <v>766</v>
      </c>
      <c r="C283" s="11" t="s">
        <v>512</v>
      </c>
      <c r="D283" s="11" t="s">
        <v>513</v>
      </c>
      <c r="E283" s="11" t="s">
        <v>513</v>
      </c>
      <c r="F283" s="11" t="s">
        <v>22</v>
      </c>
      <c r="G283" s="13">
        <v>1028</v>
      </c>
      <c r="H283" s="14">
        <v>1131</v>
      </c>
      <c r="I283" s="14">
        <v>1334</v>
      </c>
      <c r="J283" s="11"/>
    </row>
    <row r="284" spans="1:10" ht="31.5" x14ac:dyDescent="0.25">
      <c r="A284" s="12">
        <v>282</v>
      </c>
      <c r="B284" s="11" t="s">
        <v>514</v>
      </c>
      <c r="C284" s="11"/>
      <c r="D284" s="11" t="s">
        <v>515</v>
      </c>
      <c r="E284" s="11" t="s">
        <v>515</v>
      </c>
      <c r="F284" s="11" t="s">
        <v>29</v>
      </c>
      <c r="G284" s="13">
        <v>446</v>
      </c>
      <c r="H284" s="14">
        <v>504</v>
      </c>
      <c r="I284" s="14">
        <v>605</v>
      </c>
      <c r="J284" s="11"/>
    </row>
    <row r="285" spans="1:10" ht="31.5" x14ac:dyDescent="0.25">
      <c r="A285" s="12">
        <v>283</v>
      </c>
      <c r="B285" s="11" t="s">
        <v>516</v>
      </c>
      <c r="C285" s="11"/>
      <c r="D285" s="11" t="s">
        <v>515</v>
      </c>
      <c r="E285" s="11" t="s">
        <v>515</v>
      </c>
      <c r="F285" s="11" t="s">
        <v>29</v>
      </c>
      <c r="G285" s="13">
        <v>279</v>
      </c>
      <c r="H285" s="14">
        <v>321</v>
      </c>
      <c r="I285" s="14">
        <v>394</v>
      </c>
      <c r="J285" s="11"/>
    </row>
    <row r="286" spans="1:10" ht="31.5" x14ac:dyDescent="0.25">
      <c r="A286" s="12">
        <v>284</v>
      </c>
      <c r="B286" s="11" t="s">
        <v>517</v>
      </c>
      <c r="C286" s="11" t="s">
        <v>518</v>
      </c>
      <c r="D286" s="11" t="s">
        <v>69</v>
      </c>
      <c r="E286" s="11" t="s">
        <v>348</v>
      </c>
      <c r="F286" s="11" t="s">
        <v>22</v>
      </c>
      <c r="G286" s="13">
        <v>231</v>
      </c>
      <c r="H286" s="14">
        <v>271</v>
      </c>
      <c r="I286" s="14">
        <v>333</v>
      </c>
      <c r="J286" s="11"/>
    </row>
    <row r="287" spans="1:10" ht="31.5" x14ac:dyDescent="0.25">
      <c r="A287" s="12">
        <v>285</v>
      </c>
      <c r="B287" s="11" t="s">
        <v>519</v>
      </c>
      <c r="C287" s="11" t="s">
        <v>518</v>
      </c>
      <c r="D287" s="11" t="s">
        <v>69</v>
      </c>
      <c r="E287" s="11" t="s">
        <v>348</v>
      </c>
      <c r="F287" s="11" t="s">
        <v>22</v>
      </c>
      <c r="G287" s="13">
        <v>311</v>
      </c>
      <c r="H287" s="14">
        <v>358</v>
      </c>
      <c r="I287" s="14">
        <v>433</v>
      </c>
      <c r="J287" s="11"/>
    </row>
    <row r="288" spans="1:10" ht="31.5" x14ac:dyDescent="0.25">
      <c r="A288" s="12">
        <v>286</v>
      </c>
      <c r="B288" s="11" t="s">
        <v>520</v>
      </c>
      <c r="C288" s="11" t="s">
        <v>86</v>
      </c>
      <c r="D288" s="11" t="s">
        <v>69</v>
      </c>
      <c r="E288" s="11" t="s">
        <v>401</v>
      </c>
      <c r="F288" s="11" t="s">
        <v>22</v>
      </c>
      <c r="G288" s="13">
        <v>478</v>
      </c>
      <c r="H288" s="14">
        <v>540</v>
      </c>
      <c r="I288" s="14">
        <v>648</v>
      </c>
      <c r="J288" s="11"/>
    </row>
    <row r="289" spans="1:10" x14ac:dyDescent="0.25">
      <c r="A289" s="12">
        <v>287</v>
      </c>
      <c r="B289" s="11" t="s">
        <v>521</v>
      </c>
      <c r="C289" s="11" t="s">
        <v>522</v>
      </c>
      <c r="D289" s="11" t="s">
        <v>69</v>
      </c>
      <c r="E289" s="11" t="s">
        <v>523</v>
      </c>
      <c r="F289" s="11" t="s">
        <v>22</v>
      </c>
      <c r="G289" s="13">
        <v>524</v>
      </c>
      <c r="H289" s="14">
        <v>587</v>
      </c>
      <c r="I289" s="14">
        <v>704</v>
      </c>
      <c r="J289" s="11"/>
    </row>
    <row r="290" spans="1:10" ht="31.5" x14ac:dyDescent="0.25">
      <c r="A290" s="12">
        <v>288</v>
      </c>
      <c r="B290" s="11" t="s">
        <v>524</v>
      </c>
      <c r="C290" s="11" t="s">
        <v>525</v>
      </c>
      <c r="D290" s="11" t="s">
        <v>69</v>
      </c>
      <c r="E290" s="11" t="s">
        <v>348</v>
      </c>
      <c r="F290" s="11" t="s">
        <v>22</v>
      </c>
      <c r="G290" s="13">
        <v>567</v>
      </c>
      <c r="H290" s="14">
        <v>635</v>
      </c>
      <c r="I290" s="14">
        <v>762</v>
      </c>
      <c r="J290" s="11"/>
    </row>
    <row r="291" spans="1:10" ht="31.5" x14ac:dyDescent="0.25">
      <c r="A291" s="12">
        <v>289</v>
      </c>
      <c r="B291" s="11" t="s">
        <v>526</v>
      </c>
      <c r="C291" s="11" t="s">
        <v>522</v>
      </c>
      <c r="D291" s="11" t="s">
        <v>98</v>
      </c>
      <c r="E291" s="11" t="s">
        <v>99</v>
      </c>
      <c r="F291" s="11" t="s">
        <v>22</v>
      </c>
      <c r="G291" s="20">
        <v>354.41</v>
      </c>
      <c r="H291" s="14">
        <f>IF(G291&gt;1501,G291+G291*0.09,IF(G291&gt;1001,G291+G291*0.1,IF(G291&gt;801,G291+G291*0.11,IF(G291&gt;501,G291+G291*0.12,IF(G291&gt;351,G291+G291*0.13, IF(G291&gt;251,G291+G291*0.15, IF(G291&gt;151,G291+G291*0.17, IF(G291&gt;101,G291+G291*0.19))))))))</f>
        <v>400.48330000000004</v>
      </c>
      <c r="I291" s="14">
        <f>IF(H291&gt;1501,H291+H291*0.17,IF(H291&gt;1001,H291+H291*0.18,IF(H291&gt;801,H291+H291*0.19,IF(H291&gt;501,H291+H291*0.2,IF(H291&gt;351,H291+H291*0.21, IF(H291&gt;251,H291+H291*0.23, IF(H291&gt;151,H291+H291*0.25, IF(H291&gt;101,H291+H291*0.27))))))))</f>
        <v>484.58479300000005</v>
      </c>
      <c r="J291" s="11" t="s">
        <v>656</v>
      </c>
    </row>
    <row r="292" spans="1:10" ht="21" customHeight="1" x14ac:dyDescent="0.25">
      <c r="A292" s="12">
        <v>290</v>
      </c>
      <c r="B292" s="11" t="s">
        <v>527</v>
      </c>
      <c r="C292" s="11" t="s">
        <v>528</v>
      </c>
      <c r="D292" s="11" t="s">
        <v>529</v>
      </c>
      <c r="E292" s="11" t="s">
        <v>530</v>
      </c>
      <c r="F292" s="11" t="s">
        <v>125</v>
      </c>
      <c r="G292" s="13">
        <v>545</v>
      </c>
      <c r="H292" s="14">
        <v>610</v>
      </c>
      <c r="I292" s="14">
        <v>732</v>
      </c>
      <c r="J292" s="11"/>
    </row>
    <row r="293" spans="1:10" ht="21.75" customHeight="1" x14ac:dyDescent="0.25">
      <c r="A293" s="12">
        <v>291</v>
      </c>
      <c r="B293" s="11" t="s">
        <v>531</v>
      </c>
      <c r="C293" s="11" t="s">
        <v>532</v>
      </c>
      <c r="D293" s="11" t="s">
        <v>529</v>
      </c>
      <c r="E293" s="11" t="s">
        <v>530</v>
      </c>
      <c r="F293" s="11" t="s">
        <v>125</v>
      </c>
      <c r="G293" s="13">
        <v>281</v>
      </c>
      <c r="H293" s="14">
        <v>323</v>
      </c>
      <c r="I293" s="14">
        <v>397</v>
      </c>
      <c r="J293" s="11"/>
    </row>
    <row r="294" spans="1:10" ht="31.5" x14ac:dyDescent="0.25">
      <c r="A294" s="12">
        <v>292</v>
      </c>
      <c r="B294" s="11" t="s">
        <v>533</v>
      </c>
      <c r="C294" s="11" t="s">
        <v>257</v>
      </c>
      <c r="D294" s="11" t="s">
        <v>534</v>
      </c>
      <c r="E294" s="11" t="s">
        <v>534</v>
      </c>
      <c r="F294" s="11" t="s">
        <v>535</v>
      </c>
      <c r="G294" s="13">
        <v>157</v>
      </c>
      <c r="H294" s="14">
        <v>184</v>
      </c>
      <c r="I294" s="14">
        <v>230</v>
      </c>
      <c r="J294" s="11"/>
    </row>
    <row r="295" spans="1:10" ht="31.5" x14ac:dyDescent="0.25">
      <c r="A295" s="12">
        <v>293</v>
      </c>
      <c r="B295" s="11" t="s">
        <v>536</v>
      </c>
      <c r="C295" s="11" t="s">
        <v>537</v>
      </c>
      <c r="D295" s="11" t="s">
        <v>534</v>
      </c>
      <c r="E295" s="11" t="s">
        <v>534</v>
      </c>
      <c r="F295" s="11" t="s">
        <v>535</v>
      </c>
      <c r="G295" s="13">
        <v>138</v>
      </c>
      <c r="H295" s="14">
        <v>164</v>
      </c>
      <c r="I295" s="14">
        <v>205</v>
      </c>
      <c r="J295" s="11"/>
    </row>
    <row r="296" spans="1:10" ht="31.5" x14ac:dyDescent="0.25">
      <c r="A296" s="12">
        <v>294</v>
      </c>
      <c r="B296" s="11" t="s">
        <v>538</v>
      </c>
      <c r="C296" s="11" t="s">
        <v>537</v>
      </c>
      <c r="D296" s="11" t="s">
        <v>534</v>
      </c>
      <c r="E296" s="11" t="s">
        <v>534</v>
      </c>
      <c r="F296" s="11" t="s">
        <v>535</v>
      </c>
      <c r="G296" s="13">
        <v>245</v>
      </c>
      <c r="H296" s="14">
        <v>287</v>
      </c>
      <c r="I296" s="14">
        <v>359</v>
      </c>
      <c r="J296" s="11"/>
    </row>
    <row r="297" spans="1:10" ht="31.5" x14ac:dyDescent="0.25">
      <c r="A297" s="12">
        <v>295</v>
      </c>
      <c r="B297" s="11" t="s">
        <v>539</v>
      </c>
      <c r="C297" s="11" t="s">
        <v>540</v>
      </c>
      <c r="D297" s="11" t="s">
        <v>534</v>
      </c>
      <c r="E297" s="11" t="s">
        <v>534</v>
      </c>
      <c r="F297" s="11" t="s">
        <v>535</v>
      </c>
      <c r="G297" s="13">
        <v>1473</v>
      </c>
      <c r="H297" s="14">
        <v>1620</v>
      </c>
      <c r="I297" s="14">
        <v>1896</v>
      </c>
      <c r="J297" s="11"/>
    </row>
    <row r="298" spans="1:10" ht="31.5" x14ac:dyDescent="0.25">
      <c r="A298" s="12">
        <v>296</v>
      </c>
      <c r="B298" s="11" t="s">
        <v>541</v>
      </c>
      <c r="C298" s="11" t="s">
        <v>540</v>
      </c>
      <c r="D298" s="11" t="s">
        <v>534</v>
      </c>
      <c r="E298" s="11" t="s">
        <v>534</v>
      </c>
      <c r="F298" s="11" t="s">
        <v>535</v>
      </c>
      <c r="G298" s="13">
        <v>2946</v>
      </c>
      <c r="H298" s="14">
        <v>3212</v>
      </c>
      <c r="I298" s="14">
        <v>3757</v>
      </c>
      <c r="J298" s="11"/>
    </row>
    <row r="299" spans="1:10" ht="35.25" customHeight="1" x14ac:dyDescent="0.25">
      <c r="A299" s="12">
        <v>297</v>
      </c>
      <c r="B299" s="11" t="s">
        <v>542</v>
      </c>
      <c r="C299" s="11" t="s">
        <v>543</v>
      </c>
      <c r="D299" s="11" t="s">
        <v>230</v>
      </c>
      <c r="E299" s="11" t="s">
        <v>231</v>
      </c>
      <c r="F299" s="11" t="s">
        <v>166</v>
      </c>
      <c r="G299" s="13">
        <v>456</v>
      </c>
      <c r="H299" s="14">
        <v>516</v>
      </c>
      <c r="I299" s="14">
        <v>619</v>
      </c>
      <c r="J299" s="11"/>
    </row>
    <row r="300" spans="1:10" ht="37.5" customHeight="1" x14ac:dyDescent="0.25">
      <c r="A300" s="12">
        <v>298</v>
      </c>
      <c r="B300" s="11" t="s">
        <v>544</v>
      </c>
      <c r="C300" s="11" t="s">
        <v>545</v>
      </c>
      <c r="D300" s="11" t="s">
        <v>230</v>
      </c>
      <c r="E300" s="11" t="s">
        <v>546</v>
      </c>
      <c r="F300" s="11" t="s">
        <v>424</v>
      </c>
      <c r="G300" s="13">
        <v>1487</v>
      </c>
      <c r="H300" s="14">
        <v>1636</v>
      </c>
      <c r="I300" s="14">
        <v>1914</v>
      </c>
      <c r="J300" s="11"/>
    </row>
    <row r="301" spans="1:10" ht="41.25" customHeight="1" x14ac:dyDescent="0.25">
      <c r="A301" s="12">
        <v>299</v>
      </c>
      <c r="B301" s="11" t="s">
        <v>757</v>
      </c>
      <c r="C301" s="11" t="s">
        <v>547</v>
      </c>
      <c r="D301" s="11" t="s">
        <v>225</v>
      </c>
      <c r="E301" s="11" t="s">
        <v>225</v>
      </c>
      <c r="F301" s="11" t="s">
        <v>104</v>
      </c>
      <c r="G301" s="13">
        <v>693</v>
      </c>
      <c r="H301" s="14">
        <v>776</v>
      </c>
      <c r="I301" s="14">
        <v>931</v>
      </c>
      <c r="J301" s="11"/>
    </row>
    <row r="302" spans="1:10" ht="47.25" x14ac:dyDescent="0.25">
      <c r="A302" s="12">
        <v>300</v>
      </c>
      <c r="B302" s="11" t="s">
        <v>548</v>
      </c>
      <c r="C302" s="11" t="s">
        <v>40</v>
      </c>
      <c r="D302" s="11" t="s">
        <v>549</v>
      </c>
      <c r="E302" s="11" t="s">
        <v>549</v>
      </c>
      <c r="F302" s="11" t="s">
        <v>22</v>
      </c>
      <c r="G302" s="13">
        <v>240</v>
      </c>
      <c r="H302" s="14">
        <v>281</v>
      </c>
      <c r="I302" s="14">
        <v>346</v>
      </c>
      <c r="J302" s="11"/>
    </row>
    <row r="303" spans="1:10" ht="31.5" x14ac:dyDescent="0.25">
      <c r="A303" s="12">
        <v>301</v>
      </c>
      <c r="B303" s="11" t="s">
        <v>550</v>
      </c>
      <c r="C303" s="11" t="s">
        <v>229</v>
      </c>
      <c r="D303" s="11" t="s">
        <v>230</v>
      </c>
      <c r="E303" s="11" t="s">
        <v>231</v>
      </c>
      <c r="F303" s="11" t="s">
        <v>166</v>
      </c>
      <c r="G303" s="13">
        <v>668</v>
      </c>
      <c r="H303" s="14">
        <v>748</v>
      </c>
      <c r="I303" s="14">
        <v>897.6</v>
      </c>
      <c r="J303" s="11"/>
    </row>
    <row r="304" spans="1:10" ht="39.75" customHeight="1" x14ac:dyDescent="0.25">
      <c r="A304" s="12">
        <v>302</v>
      </c>
      <c r="B304" s="11" t="s">
        <v>551</v>
      </c>
      <c r="C304" s="11" t="s">
        <v>229</v>
      </c>
      <c r="D304" s="11" t="s">
        <v>230</v>
      </c>
      <c r="E304" s="11" t="s">
        <v>231</v>
      </c>
      <c r="F304" s="11" t="s">
        <v>166</v>
      </c>
      <c r="G304" s="20">
        <v>1163.57</v>
      </c>
      <c r="H304" s="14">
        <f>IF(G304&gt;1501,G304+G304*0.09,IF(G304&gt;1001,G304+G304*0.1,IF(G304&gt;801,G304+G304*0.11,IF(G304&gt;501,G304+G304*0.12,IF(G304&gt;351,G304+G304*0.13, IF(G304&gt;251,G304+G304*0.15, IF(G304&gt;151,G304+G304*0.17, IF(G304&gt;101,G304+G304*0.19))))))))</f>
        <v>1279.9269999999999</v>
      </c>
      <c r="I304" s="14">
        <f>IF(H304&gt;1501,H304+H304*0.17,IF(H304&gt;1001,H304+H304*0.18,IF(H304&gt;801,H304+H304*0.19,IF(H304&gt;501,H304+H304*0.2,IF(H304&gt;351,H304+H304*0.21, IF(H304&gt;251,H304+H304*0.23, IF(H304&gt;151,H304+H304*0.25, IF(H304&gt;101,H304+H304*0.27))))))))</f>
        <v>1510.31386</v>
      </c>
      <c r="J304" s="11" t="s">
        <v>656</v>
      </c>
    </row>
    <row r="305" spans="1:10" ht="47.25" x14ac:dyDescent="0.25">
      <c r="A305" s="12">
        <v>303</v>
      </c>
      <c r="B305" s="11" t="s">
        <v>552</v>
      </c>
      <c r="C305" s="11" t="s">
        <v>698</v>
      </c>
      <c r="D305" s="11" t="s">
        <v>88</v>
      </c>
      <c r="E305" s="11" t="s">
        <v>88</v>
      </c>
      <c r="F305" s="11" t="s">
        <v>43</v>
      </c>
      <c r="G305" s="28">
        <v>240.44</v>
      </c>
      <c r="H305" s="16">
        <v>281.31</v>
      </c>
      <c r="I305" s="16">
        <v>346.01</v>
      </c>
      <c r="J305" s="17" t="s">
        <v>899</v>
      </c>
    </row>
    <row r="306" spans="1:10" ht="47.25" x14ac:dyDescent="0.25">
      <c r="A306" s="12">
        <v>304</v>
      </c>
      <c r="B306" s="11" t="s">
        <v>553</v>
      </c>
      <c r="C306" s="11" t="s">
        <v>698</v>
      </c>
      <c r="D306" s="11" t="s">
        <v>88</v>
      </c>
      <c r="E306" s="11" t="s">
        <v>88</v>
      </c>
      <c r="F306" s="11" t="s">
        <v>43</v>
      </c>
      <c r="G306" s="28">
        <v>314.5</v>
      </c>
      <c r="H306" s="16">
        <v>361.68</v>
      </c>
      <c r="I306" s="16">
        <v>437.63</v>
      </c>
      <c r="J306" s="17" t="s">
        <v>899</v>
      </c>
    </row>
    <row r="307" spans="1:10" ht="47.25" x14ac:dyDescent="0.25">
      <c r="A307" s="12">
        <v>305</v>
      </c>
      <c r="B307" s="11" t="s">
        <v>554</v>
      </c>
      <c r="C307" s="11" t="s">
        <v>413</v>
      </c>
      <c r="D307" s="11" t="s">
        <v>88</v>
      </c>
      <c r="E307" s="11" t="s">
        <v>88</v>
      </c>
      <c r="F307" s="11" t="s">
        <v>43</v>
      </c>
      <c r="G307" s="13">
        <v>700</v>
      </c>
      <c r="H307" s="14">
        <v>784</v>
      </c>
      <c r="I307" s="14">
        <v>940</v>
      </c>
      <c r="J307" s="11"/>
    </row>
    <row r="308" spans="1:10" ht="23.25" customHeight="1" x14ac:dyDescent="0.25">
      <c r="A308" s="12">
        <v>306</v>
      </c>
      <c r="B308" s="11" t="s">
        <v>555</v>
      </c>
      <c r="C308" s="11" t="s">
        <v>556</v>
      </c>
      <c r="D308" s="11" t="s">
        <v>557</v>
      </c>
      <c r="E308" s="11" t="s">
        <v>558</v>
      </c>
      <c r="F308" s="11" t="s">
        <v>18</v>
      </c>
      <c r="G308" s="13">
        <v>251</v>
      </c>
      <c r="H308" s="14">
        <v>289</v>
      </c>
      <c r="I308" s="14">
        <v>361</v>
      </c>
      <c r="J308" s="11"/>
    </row>
    <row r="309" spans="1:10" ht="31.5" x14ac:dyDescent="0.25">
      <c r="A309" s="12">
        <v>307</v>
      </c>
      <c r="B309" s="11" t="s">
        <v>559</v>
      </c>
      <c r="C309" s="11" t="s">
        <v>257</v>
      </c>
      <c r="D309" s="11" t="s">
        <v>534</v>
      </c>
      <c r="E309" s="11" t="s">
        <v>534</v>
      </c>
      <c r="F309" s="11" t="s">
        <v>535</v>
      </c>
      <c r="G309" s="13">
        <v>186</v>
      </c>
      <c r="H309" s="14">
        <v>272</v>
      </c>
      <c r="I309" s="14">
        <v>272</v>
      </c>
      <c r="J309" s="11"/>
    </row>
    <row r="310" spans="1:10" ht="47.25" x14ac:dyDescent="0.25">
      <c r="A310" s="12">
        <v>308</v>
      </c>
      <c r="B310" s="11" t="s">
        <v>560</v>
      </c>
      <c r="C310" s="11" t="s">
        <v>119</v>
      </c>
      <c r="D310" s="11" t="s">
        <v>278</v>
      </c>
      <c r="E310" s="11" t="s">
        <v>473</v>
      </c>
      <c r="F310" s="11" t="s">
        <v>22</v>
      </c>
      <c r="G310" s="13">
        <v>230</v>
      </c>
      <c r="H310" s="14">
        <v>267</v>
      </c>
      <c r="I310" s="14">
        <v>330</v>
      </c>
      <c r="J310" s="11"/>
    </row>
    <row r="311" spans="1:10" ht="47.25" x14ac:dyDescent="0.25">
      <c r="A311" s="12">
        <v>309</v>
      </c>
      <c r="B311" s="11" t="s">
        <v>561</v>
      </c>
      <c r="C311" s="11" t="s">
        <v>119</v>
      </c>
      <c r="D311" s="11" t="s">
        <v>278</v>
      </c>
      <c r="E311" s="11" t="s">
        <v>473</v>
      </c>
      <c r="F311" s="11" t="s">
        <v>22</v>
      </c>
      <c r="G311" s="13">
        <v>180</v>
      </c>
      <c r="H311" s="14">
        <v>211</v>
      </c>
      <c r="I311" s="14">
        <v>264</v>
      </c>
      <c r="J311" s="11"/>
    </row>
    <row r="312" spans="1:10" ht="27" customHeight="1" x14ac:dyDescent="0.25">
      <c r="A312" s="12">
        <v>310</v>
      </c>
      <c r="B312" s="11" t="s">
        <v>562</v>
      </c>
      <c r="C312" s="11" t="s">
        <v>139</v>
      </c>
      <c r="D312" s="11" t="s">
        <v>12</v>
      </c>
      <c r="E312" s="11" t="s">
        <v>13</v>
      </c>
      <c r="F312" s="11" t="s">
        <v>14</v>
      </c>
      <c r="G312" s="13">
        <v>120</v>
      </c>
      <c r="H312" s="14">
        <v>143</v>
      </c>
      <c r="I312" s="14">
        <v>181</v>
      </c>
      <c r="J312" s="11"/>
    </row>
    <row r="313" spans="1:10" ht="22.5" customHeight="1" x14ac:dyDescent="0.25">
      <c r="A313" s="12">
        <v>311</v>
      </c>
      <c r="B313" s="11" t="s">
        <v>563</v>
      </c>
      <c r="C313" s="11" t="s">
        <v>319</v>
      </c>
      <c r="D313" s="11" t="s">
        <v>12</v>
      </c>
      <c r="E313" s="11" t="s">
        <v>13</v>
      </c>
      <c r="F313" s="11" t="s">
        <v>14</v>
      </c>
      <c r="G313" s="13">
        <v>271</v>
      </c>
      <c r="H313" s="14">
        <v>312</v>
      </c>
      <c r="I313" s="14">
        <v>384</v>
      </c>
      <c r="J313" s="11"/>
    </row>
    <row r="314" spans="1:10" ht="21.75" customHeight="1" x14ac:dyDescent="0.25">
      <c r="A314" s="12">
        <v>312</v>
      </c>
      <c r="B314" s="11" t="s">
        <v>564</v>
      </c>
      <c r="C314" s="11" t="s">
        <v>565</v>
      </c>
      <c r="D314" s="11" t="s">
        <v>566</v>
      </c>
      <c r="E314" s="11" t="s">
        <v>383</v>
      </c>
      <c r="F314" s="11" t="s">
        <v>567</v>
      </c>
      <c r="G314" s="13">
        <v>191</v>
      </c>
      <c r="H314" s="14">
        <v>223</v>
      </c>
      <c r="I314" s="14">
        <v>279</v>
      </c>
      <c r="J314" s="11"/>
    </row>
    <row r="315" spans="1:10" ht="21.75" customHeight="1" x14ac:dyDescent="0.25">
      <c r="A315" s="12">
        <v>313</v>
      </c>
      <c r="B315" s="11" t="s">
        <v>568</v>
      </c>
      <c r="C315" s="11" t="s">
        <v>565</v>
      </c>
      <c r="D315" s="11" t="s">
        <v>566</v>
      </c>
      <c r="E315" s="11" t="s">
        <v>383</v>
      </c>
      <c r="F315" s="11" t="s">
        <v>567</v>
      </c>
      <c r="G315" s="13">
        <v>363</v>
      </c>
      <c r="H315" s="14">
        <v>410</v>
      </c>
      <c r="I315" s="14">
        <v>496</v>
      </c>
      <c r="J315" s="11"/>
    </row>
    <row r="316" spans="1:10" ht="31.5" x14ac:dyDescent="0.25">
      <c r="A316" s="12">
        <v>314</v>
      </c>
      <c r="B316" s="11" t="s">
        <v>569</v>
      </c>
      <c r="C316" s="11" t="s">
        <v>251</v>
      </c>
      <c r="D316" s="11" t="s">
        <v>382</v>
      </c>
      <c r="E316" s="11" t="s">
        <v>383</v>
      </c>
      <c r="F316" s="11" t="s">
        <v>567</v>
      </c>
      <c r="G316" s="13">
        <v>195</v>
      </c>
      <c r="H316" s="14">
        <v>228</v>
      </c>
      <c r="I316" s="14">
        <v>285</v>
      </c>
      <c r="J316" s="11"/>
    </row>
    <row r="317" spans="1:10" ht="56.25" customHeight="1" x14ac:dyDescent="0.25">
      <c r="A317" s="12">
        <v>315</v>
      </c>
      <c r="B317" s="11" t="s">
        <v>570</v>
      </c>
      <c r="C317" s="11" t="s">
        <v>571</v>
      </c>
      <c r="D317" s="11" t="s">
        <v>572</v>
      </c>
      <c r="E317" s="11" t="s">
        <v>572</v>
      </c>
      <c r="F317" s="11" t="s">
        <v>567</v>
      </c>
      <c r="G317" s="13">
        <v>521</v>
      </c>
      <c r="H317" s="14">
        <v>583</v>
      </c>
      <c r="I317" s="14">
        <v>700</v>
      </c>
      <c r="J317" s="11"/>
    </row>
    <row r="318" spans="1:10" ht="31.5" x14ac:dyDescent="0.25">
      <c r="A318" s="12">
        <v>316</v>
      </c>
      <c r="B318" s="11" t="s">
        <v>573</v>
      </c>
      <c r="C318" s="11" t="s">
        <v>574</v>
      </c>
      <c r="D318" s="11" t="s">
        <v>575</v>
      </c>
      <c r="E318" s="11" t="s">
        <v>575</v>
      </c>
      <c r="F318" s="11" t="s">
        <v>567</v>
      </c>
      <c r="G318" s="13">
        <v>218</v>
      </c>
      <c r="H318" s="14">
        <v>256</v>
      </c>
      <c r="I318" s="14">
        <v>314</v>
      </c>
      <c r="J318" s="11"/>
    </row>
    <row r="319" spans="1:10" ht="31.5" x14ac:dyDescent="0.25">
      <c r="A319" s="12">
        <v>317</v>
      </c>
      <c r="B319" s="11" t="s">
        <v>576</v>
      </c>
      <c r="C319" s="11" t="s">
        <v>574</v>
      </c>
      <c r="D319" s="11" t="s">
        <v>575</v>
      </c>
      <c r="E319" s="11" t="s">
        <v>575</v>
      </c>
      <c r="F319" s="11" t="s">
        <v>567</v>
      </c>
      <c r="G319" s="13">
        <v>488</v>
      </c>
      <c r="H319" s="14">
        <v>551</v>
      </c>
      <c r="I319" s="14">
        <v>662</v>
      </c>
      <c r="J319" s="11"/>
    </row>
    <row r="320" spans="1:10" ht="31.5" x14ac:dyDescent="0.25">
      <c r="A320" s="12">
        <v>318</v>
      </c>
      <c r="B320" s="11" t="s">
        <v>577</v>
      </c>
      <c r="C320" s="11" t="s">
        <v>578</v>
      </c>
      <c r="D320" s="11" t="s">
        <v>579</v>
      </c>
      <c r="E320" s="11" t="s">
        <v>579</v>
      </c>
      <c r="F320" s="11" t="s">
        <v>567</v>
      </c>
      <c r="G320" s="13">
        <v>6971</v>
      </c>
      <c r="H320" s="14">
        <v>7598</v>
      </c>
      <c r="I320" s="14">
        <v>8890</v>
      </c>
      <c r="J320" s="11"/>
    </row>
    <row r="321" spans="1:10" ht="31.5" x14ac:dyDescent="0.25">
      <c r="A321" s="12">
        <v>319</v>
      </c>
      <c r="B321" s="11" t="s">
        <v>580</v>
      </c>
      <c r="C321" s="11" t="s">
        <v>578</v>
      </c>
      <c r="D321" s="11" t="s">
        <v>579</v>
      </c>
      <c r="E321" s="11" t="s">
        <v>994</v>
      </c>
      <c r="F321" s="11" t="s">
        <v>567</v>
      </c>
      <c r="G321" s="13">
        <v>3253</v>
      </c>
      <c r="H321" s="14">
        <v>3546</v>
      </c>
      <c r="I321" s="14">
        <v>4149</v>
      </c>
      <c r="J321" s="11"/>
    </row>
    <row r="322" spans="1:10" x14ac:dyDescent="0.25">
      <c r="A322" s="12">
        <v>320</v>
      </c>
      <c r="B322" s="11" t="s">
        <v>581</v>
      </c>
      <c r="C322" s="11" t="s">
        <v>582</v>
      </c>
      <c r="D322" s="11" t="s">
        <v>382</v>
      </c>
      <c r="E322" s="11" t="s">
        <v>383</v>
      </c>
      <c r="F322" s="11" t="s">
        <v>567</v>
      </c>
      <c r="G322" s="13">
        <v>837</v>
      </c>
      <c r="H322" s="14">
        <v>928</v>
      </c>
      <c r="I322" s="14">
        <v>1104</v>
      </c>
      <c r="J322" s="11"/>
    </row>
    <row r="323" spans="1:10" x14ac:dyDescent="0.25">
      <c r="A323" s="12">
        <v>321</v>
      </c>
      <c r="B323" s="11" t="s">
        <v>583</v>
      </c>
      <c r="C323" s="11" t="s">
        <v>584</v>
      </c>
      <c r="D323" s="11" t="s">
        <v>382</v>
      </c>
      <c r="E323" s="11" t="s">
        <v>383</v>
      </c>
      <c r="F323" s="11" t="s">
        <v>567</v>
      </c>
      <c r="G323" s="13">
        <v>381</v>
      </c>
      <c r="H323" s="14">
        <v>431</v>
      </c>
      <c r="I323" s="14">
        <v>521</v>
      </c>
      <c r="J323" s="11"/>
    </row>
    <row r="324" spans="1:10" x14ac:dyDescent="0.25">
      <c r="A324" s="12">
        <v>322</v>
      </c>
      <c r="B324" s="11" t="s">
        <v>585</v>
      </c>
      <c r="C324" s="11" t="s">
        <v>584</v>
      </c>
      <c r="D324" s="11" t="s">
        <v>382</v>
      </c>
      <c r="E324" s="11" t="s">
        <v>383</v>
      </c>
      <c r="F324" s="11" t="s">
        <v>567</v>
      </c>
      <c r="G324" s="13">
        <v>302</v>
      </c>
      <c r="H324" s="14">
        <v>347</v>
      </c>
      <c r="I324" s="14">
        <v>427</v>
      </c>
      <c r="J324" s="11"/>
    </row>
    <row r="325" spans="1:10" ht="31.5" x14ac:dyDescent="0.25">
      <c r="A325" s="12">
        <v>323</v>
      </c>
      <c r="B325" s="11" t="s">
        <v>586</v>
      </c>
      <c r="C325" s="11" t="s">
        <v>587</v>
      </c>
      <c r="D325" s="11" t="s">
        <v>588</v>
      </c>
      <c r="E325" s="11" t="s">
        <v>588</v>
      </c>
      <c r="F325" s="11" t="s">
        <v>567</v>
      </c>
      <c r="G325" s="13">
        <v>279</v>
      </c>
      <c r="H325" s="14">
        <v>326</v>
      </c>
      <c r="I325" s="14">
        <v>401</v>
      </c>
      <c r="J325" s="11"/>
    </row>
    <row r="326" spans="1:10" ht="47.25" x14ac:dyDescent="0.25">
      <c r="A326" s="12">
        <v>324</v>
      </c>
      <c r="B326" s="11" t="s">
        <v>589</v>
      </c>
      <c r="C326" s="11" t="s">
        <v>590</v>
      </c>
      <c r="D326" s="11" t="s">
        <v>144</v>
      </c>
      <c r="E326" s="11" t="s">
        <v>591</v>
      </c>
      <c r="F326" s="11" t="s">
        <v>152</v>
      </c>
      <c r="G326" s="13">
        <v>133</v>
      </c>
      <c r="H326" s="14">
        <v>159</v>
      </c>
      <c r="I326" s="14">
        <v>198</v>
      </c>
      <c r="J326" s="11"/>
    </row>
    <row r="327" spans="1:10" ht="47.25" x14ac:dyDescent="0.25">
      <c r="A327" s="12">
        <v>325</v>
      </c>
      <c r="B327" s="11" t="s">
        <v>592</v>
      </c>
      <c r="C327" s="11" t="s">
        <v>593</v>
      </c>
      <c r="D327" s="11" t="s">
        <v>594</v>
      </c>
      <c r="E327" s="11" t="s">
        <v>594</v>
      </c>
      <c r="F327" s="11" t="s">
        <v>152</v>
      </c>
      <c r="G327" s="13">
        <v>111</v>
      </c>
      <c r="H327" s="14">
        <v>132</v>
      </c>
      <c r="I327" s="14">
        <v>167</v>
      </c>
      <c r="J327" s="11"/>
    </row>
    <row r="328" spans="1:10" ht="31.5" x14ac:dyDescent="0.25">
      <c r="A328" s="12">
        <v>326</v>
      </c>
      <c r="B328" s="11" t="s">
        <v>595</v>
      </c>
      <c r="C328" s="11" t="s">
        <v>596</v>
      </c>
      <c r="D328" s="11" t="s">
        <v>597</v>
      </c>
      <c r="E328" s="11" t="s">
        <v>597</v>
      </c>
      <c r="F328" s="11" t="s">
        <v>152</v>
      </c>
      <c r="G328" s="13">
        <v>347</v>
      </c>
      <c r="H328" s="14">
        <v>400</v>
      </c>
      <c r="I328" s="14">
        <v>483</v>
      </c>
      <c r="J328" s="11"/>
    </row>
    <row r="329" spans="1:10" ht="31.5" x14ac:dyDescent="0.25">
      <c r="A329" s="12">
        <v>327</v>
      </c>
      <c r="B329" s="11" t="s">
        <v>598</v>
      </c>
      <c r="C329" s="11" t="s">
        <v>257</v>
      </c>
      <c r="D329" s="11" t="s">
        <v>597</v>
      </c>
      <c r="E329" s="11" t="s">
        <v>597</v>
      </c>
      <c r="F329" s="11" t="s">
        <v>152</v>
      </c>
      <c r="G329" s="13">
        <v>160.9</v>
      </c>
      <c r="H329" s="14">
        <v>188</v>
      </c>
      <c r="I329" s="14">
        <v>235</v>
      </c>
      <c r="J329" s="11"/>
    </row>
    <row r="330" spans="1:10" x14ac:dyDescent="0.25">
      <c r="A330" s="12">
        <v>328</v>
      </c>
      <c r="B330" s="11" t="s">
        <v>599</v>
      </c>
      <c r="C330" s="11" t="s">
        <v>600</v>
      </c>
      <c r="D330" s="11" t="s">
        <v>601</v>
      </c>
      <c r="E330" s="11" t="s">
        <v>601</v>
      </c>
      <c r="F330" s="11" t="s">
        <v>152</v>
      </c>
      <c r="G330" s="13">
        <v>139</v>
      </c>
      <c r="H330" s="14">
        <v>166</v>
      </c>
      <c r="I330" s="14">
        <v>207</v>
      </c>
      <c r="J330" s="11"/>
    </row>
    <row r="331" spans="1:10" ht="31.5" x14ac:dyDescent="0.25">
      <c r="A331" s="12">
        <v>329</v>
      </c>
      <c r="B331" s="11" t="s">
        <v>602</v>
      </c>
      <c r="C331" s="11" t="s">
        <v>600</v>
      </c>
      <c r="D331" s="11" t="s">
        <v>597</v>
      </c>
      <c r="E331" s="11" t="s">
        <v>597</v>
      </c>
      <c r="F331" s="11" t="s">
        <v>152</v>
      </c>
      <c r="G331" s="13">
        <v>102</v>
      </c>
      <c r="H331" s="14">
        <v>122</v>
      </c>
      <c r="I331" s="14">
        <v>155</v>
      </c>
      <c r="J331" s="11"/>
    </row>
    <row r="332" spans="1:10" ht="31.5" x14ac:dyDescent="0.25">
      <c r="A332" s="12">
        <v>330</v>
      </c>
      <c r="B332" s="11" t="s">
        <v>603</v>
      </c>
      <c r="C332" s="11" t="s">
        <v>604</v>
      </c>
      <c r="D332" s="11" t="s">
        <v>597</v>
      </c>
      <c r="E332" s="11" t="s">
        <v>597</v>
      </c>
      <c r="F332" s="11" t="s">
        <v>152</v>
      </c>
      <c r="G332" s="13">
        <v>179</v>
      </c>
      <c r="H332" s="14">
        <v>209</v>
      </c>
      <c r="I332" s="14">
        <v>261</v>
      </c>
      <c r="J332" s="11"/>
    </row>
    <row r="333" spans="1:10" x14ac:dyDescent="0.25">
      <c r="A333" s="12">
        <v>331</v>
      </c>
      <c r="B333" s="11" t="s">
        <v>605</v>
      </c>
      <c r="C333" s="11" t="s">
        <v>606</v>
      </c>
      <c r="D333" s="11" t="s">
        <v>144</v>
      </c>
      <c r="E333" s="11" t="s">
        <v>144</v>
      </c>
      <c r="F333" s="11" t="s">
        <v>56</v>
      </c>
      <c r="G333" s="13">
        <v>628</v>
      </c>
      <c r="H333" s="14">
        <v>703</v>
      </c>
      <c r="I333" s="14">
        <v>844</v>
      </c>
      <c r="J333" s="11"/>
    </row>
    <row r="334" spans="1:10" ht="23.25" customHeight="1" x14ac:dyDescent="0.25">
      <c r="A334" s="12">
        <v>332</v>
      </c>
      <c r="B334" s="11" t="s">
        <v>607</v>
      </c>
      <c r="C334" s="11" t="s">
        <v>608</v>
      </c>
      <c r="D334" s="11" t="s">
        <v>117</v>
      </c>
      <c r="E334" s="11" t="s">
        <v>117</v>
      </c>
      <c r="F334" s="11" t="s">
        <v>91</v>
      </c>
      <c r="G334" s="13">
        <v>237</v>
      </c>
      <c r="H334" s="14">
        <v>278</v>
      </c>
      <c r="I334" s="14">
        <v>342</v>
      </c>
      <c r="J334" s="11"/>
    </row>
    <row r="335" spans="1:10" ht="30" customHeight="1" x14ac:dyDescent="0.25">
      <c r="A335" s="12">
        <v>333</v>
      </c>
      <c r="B335" s="11" t="s">
        <v>609</v>
      </c>
      <c r="C335" s="11" t="s">
        <v>608</v>
      </c>
      <c r="D335" s="11" t="s">
        <v>117</v>
      </c>
      <c r="E335" s="11" t="s">
        <v>117</v>
      </c>
      <c r="F335" s="11" t="s">
        <v>91</v>
      </c>
      <c r="G335" s="13">
        <v>330.81</v>
      </c>
      <c r="H335" s="14">
        <v>380.43</v>
      </c>
      <c r="I335" s="14">
        <v>460.33</v>
      </c>
      <c r="J335" s="11" t="s">
        <v>654</v>
      </c>
    </row>
    <row r="336" spans="1:10" ht="23.25" customHeight="1" x14ac:dyDescent="0.25">
      <c r="A336" s="12">
        <v>334</v>
      </c>
      <c r="B336" s="11" t="s">
        <v>610</v>
      </c>
      <c r="C336" s="11" t="s">
        <v>608</v>
      </c>
      <c r="D336" s="11" t="s">
        <v>117</v>
      </c>
      <c r="E336" s="11" t="s">
        <v>117</v>
      </c>
      <c r="F336" s="11" t="s">
        <v>91</v>
      </c>
      <c r="G336" s="13">
        <v>128</v>
      </c>
      <c r="H336" s="14">
        <v>152</v>
      </c>
      <c r="I336" s="14">
        <v>190</v>
      </c>
      <c r="J336" s="11"/>
    </row>
    <row r="337" spans="1:10" ht="18.75" customHeight="1" x14ac:dyDescent="0.25">
      <c r="A337" s="12">
        <v>335</v>
      </c>
      <c r="B337" s="11" t="s">
        <v>611</v>
      </c>
      <c r="C337" s="11" t="s">
        <v>934</v>
      </c>
      <c r="D337" s="11" t="s">
        <v>117</v>
      </c>
      <c r="E337" s="11" t="s">
        <v>117</v>
      </c>
      <c r="F337" s="11" t="s">
        <v>91</v>
      </c>
      <c r="G337" s="13">
        <v>246</v>
      </c>
      <c r="H337" s="14">
        <v>288</v>
      </c>
      <c r="I337" s="14">
        <v>354</v>
      </c>
      <c r="J337" s="11"/>
    </row>
    <row r="338" spans="1:10" ht="24.75" customHeight="1" x14ac:dyDescent="0.25">
      <c r="A338" s="12">
        <v>336</v>
      </c>
      <c r="B338" s="11" t="s">
        <v>612</v>
      </c>
      <c r="C338" s="11" t="s">
        <v>613</v>
      </c>
      <c r="D338" s="11" t="s">
        <v>117</v>
      </c>
      <c r="E338" s="11" t="s">
        <v>117</v>
      </c>
      <c r="F338" s="11" t="s">
        <v>91</v>
      </c>
      <c r="G338" s="13">
        <v>683.63</v>
      </c>
      <c r="H338" s="14">
        <v>765.67</v>
      </c>
      <c r="I338" s="14">
        <v>918.8</v>
      </c>
      <c r="J338" s="11" t="s">
        <v>967</v>
      </c>
    </row>
    <row r="339" spans="1:10" ht="20.25" customHeight="1" x14ac:dyDescent="0.25">
      <c r="A339" s="12">
        <v>337</v>
      </c>
      <c r="B339" s="11" t="s">
        <v>614</v>
      </c>
      <c r="C339" s="11" t="s">
        <v>606</v>
      </c>
      <c r="D339" s="11" t="s">
        <v>117</v>
      </c>
      <c r="E339" s="11" t="s">
        <v>117</v>
      </c>
      <c r="F339" s="11" t="s">
        <v>91</v>
      </c>
      <c r="G339" s="13">
        <v>820</v>
      </c>
      <c r="H339" s="14">
        <v>910</v>
      </c>
      <c r="I339" s="14">
        <v>1083</v>
      </c>
      <c r="J339" s="11"/>
    </row>
    <row r="340" spans="1:10" ht="31.5" x14ac:dyDescent="0.25">
      <c r="A340" s="12">
        <v>338</v>
      </c>
      <c r="B340" s="11" t="s">
        <v>615</v>
      </c>
      <c r="C340" s="11" t="s">
        <v>616</v>
      </c>
      <c r="D340" s="11" t="s">
        <v>117</v>
      </c>
      <c r="E340" s="11" t="s">
        <v>117</v>
      </c>
      <c r="F340" s="11" t="s">
        <v>91</v>
      </c>
      <c r="G340" s="13">
        <v>334</v>
      </c>
      <c r="H340" s="14">
        <v>385</v>
      </c>
      <c r="I340" s="14">
        <v>466</v>
      </c>
      <c r="J340" s="11"/>
    </row>
    <row r="341" spans="1:10" ht="47.25" x14ac:dyDescent="0.25">
      <c r="A341" s="12">
        <v>339</v>
      </c>
      <c r="B341" s="11" t="s">
        <v>678</v>
      </c>
      <c r="C341" s="11" t="s">
        <v>617</v>
      </c>
      <c r="D341" s="11" t="s">
        <v>618</v>
      </c>
      <c r="E341" s="11" t="s">
        <v>619</v>
      </c>
      <c r="F341" s="11" t="s">
        <v>61</v>
      </c>
      <c r="G341" s="13">
        <v>312</v>
      </c>
      <c r="H341" s="14">
        <v>359</v>
      </c>
      <c r="I341" s="14">
        <v>434</v>
      </c>
      <c r="J341" s="11"/>
    </row>
    <row r="342" spans="1:10" ht="47.25" x14ac:dyDescent="0.25">
      <c r="A342" s="12">
        <v>340</v>
      </c>
      <c r="B342" s="11" t="s">
        <v>620</v>
      </c>
      <c r="C342" s="11" t="s">
        <v>621</v>
      </c>
      <c r="D342" s="11" t="s">
        <v>622</v>
      </c>
      <c r="E342" s="11" t="s">
        <v>623</v>
      </c>
      <c r="F342" s="11" t="s">
        <v>135</v>
      </c>
      <c r="G342" s="13">
        <v>474</v>
      </c>
      <c r="H342" s="14">
        <v>535</v>
      </c>
      <c r="I342" s="14">
        <v>643</v>
      </c>
      <c r="J342" s="11"/>
    </row>
    <row r="343" spans="1:10" x14ac:dyDescent="0.25">
      <c r="A343" s="12">
        <v>341</v>
      </c>
      <c r="B343" s="11" t="s">
        <v>624</v>
      </c>
      <c r="C343" s="11" t="s">
        <v>625</v>
      </c>
      <c r="D343" s="11" t="s">
        <v>622</v>
      </c>
      <c r="E343" s="11" t="s">
        <v>623</v>
      </c>
      <c r="F343" s="11" t="s">
        <v>135</v>
      </c>
      <c r="G343" s="13">
        <v>217</v>
      </c>
      <c r="H343" s="14">
        <v>253</v>
      </c>
      <c r="I343" s="14">
        <v>312</v>
      </c>
      <c r="J343" s="11"/>
    </row>
    <row r="344" spans="1:10" x14ac:dyDescent="0.25">
      <c r="A344" s="12">
        <v>342</v>
      </c>
      <c r="B344" s="11" t="s">
        <v>626</v>
      </c>
      <c r="C344" s="11" t="s">
        <v>625</v>
      </c>
      <c r="D344" s="11" t="s">
        <v>622</v>
      </c>
      <c r="E344" s="11" t="s">
        <v>623</v>
      </c>
      <c r="F344" s="11" t="s">
        <v>135</v>
      </c>
      <c r="G344" s="13">
        <v>148</v>
      </c>
      <c r="H344" s="14">
        <v>176</v>
      </c>
      <c r="I344" s="14">
        <v>220</v>
      </c>
      <c r="J344" s="11"/>
    </row>
    <row r="345" spans="1:10" ht="47.25" x14ac:dyDescent="0.25">
      <c r="A345" s="12">
        <v>343</v>
      </c>
      <c r="B345" s="11" t="s">
        <v>627</v>
      </c>
      <c r="C345" s="11" t="s">
        <v>628</v>
      </c>
      <c r="D345" s="11" t="s">
        <v>117</v>
      </c>
      <c r="E345" s="11" t="s">
        <v>117</v>
      </c>
      <c r="F345" s="11" t="s">
        <v>91</v>
      </c>
      <c r="G345" s="13">
        <v>371.29</v>
      </c>
      <c r="H345" s="14">
        <v>419.56</v>
      </c>
      <c r="I345" s="14">
        <v>507.67</v>
      </c>
      <c r="J345" s="11" t="s">
        <v>967</v>
      </c>
    </row>
    <row r="346" spans="1:10" ht="47.25" x14ac:dyDescent="0.25">
      <c r="A346" s="12">
        <v>344</v>
      </c>
      <c r="B346" s="11" t="s">
        <v>629</v>
      </c>
      <c r="C346" s="11" t="s">
        <v>628</v>
      </c>
      <c r="D346" s="11" t="s">
        <v>117</v>
      </c>
      <c r="E346" s="11" t="s">
        <v>117</v>
      </c>
      <c r="F346" s="11" t="s">
        <v>91</v>
      </c>
      <c r="G346" s="13">
        <v>493.13</v>
      </c>
      <c r="H346" s="14">
        <v>557.23</v>
      </c>
      <c r="I346" s="14">
        <v>668.68</v>
      </c>
      <c r="J346" s="11" t="s">
        <v>967</v>
      </c>
    </row>
    <row r="347" spans="1:10" ht="24.75" customHeight="1" x14ac:dyDescent="0.25">
      <c r="A347" s="12">
        <v>345</v>
      </c>
      <c r="B347" s="11" t="s">
        <v>630</v>
      </c>
      <c r="C347" s="11" t="s">
        <v>631</v>
      </c>
      <c r="D347" s="11" t="s">
        <v>117</v>
      </c>
      <c r="E347" s="11" t="s">
        <v>117</v>
      </c>
      <c r="F347" s="11" t="s">
        <v>91</v>
      </c>
      <c r="G347" s="13">
        <v>423.55</v>
      </c>
      <c r="H347" s="14">
        <v>478.62</v>
      </c>
      <c r="I347" s="14">
        <v>579.12</v>
      </c>
      <c r="J347" s="11" t="s">
        <v>967</v>
      </c>
    </row>
    <row r="348" spans="1:10" ht="30" customHeight="1" x14ac:dyDescent="0.25">
      <c r="A348" s="12">
        <v>346</v>
      </c>
      <c r="B348" s="11" t="s">
        <v>632</v>
      </c>
      <c r="C348" s="11" t="s">
        <v>631</v>
      </c>
      <c r="D348" s="11" t="s">
        <v>117</v>
      </c>
      <c r="E348" s="11" t="s">
        <v>117</v>
      </c>
      <c r="F348" s="11" t="s">
        <v>91</v>
      </c>
      <c r="G348" s="13">
        <v>315.35000000000002</v>
      </c>
      <c r="H348" s="14">
        <v>362.65</v>
      </c>
      <c r="I348" s="14">
        <v>438.81</v>
      </c>
      <c r="J348" s="11" t="s">
        <v>967</v>
      </c>
    </row>
    <row r="349" spans="1:10" ht="30" customHeight="1" x14ac:dyDescent="0.25">
      <c r="A349" s="12">
        <v>347</v>
      </c>
      <c r="B349" s="11" t="s">
        <v>633</v>
      </c>
      <c r="C349" s="11" t="s">
        <v>631</v>
      </c>
      <c r="D349" s="11" t="s">
        <v>117</v>
      </c>
      <c r="E349" s="11" t="s">
        <v>117</v>
      </c>
      <c r="F349" s="11" t="s">
        <v>91</v>
      </c>
      <c r="G349" s="13">
        <v>258.02</v>
      </c>
      <c r="H349" s="14">
        <v>296.73</v>
      </c>
      <c r="I349" s="14">
        <v>364.97</v>
      </c>
      <c r="J349" s="11" t="s">
        <v>967</v>
      </c>
    </row>
    <row r="350" spans="1:10" ht="47.25" x14ac:dyDescent="0.25">
      <c r="A350" s="12">
        <v>348</v>
      </c>
      <c r="B350" s="11" t="s">
        <v>634</v>
      </c>
      <c r="C350" s="11" t="s">
        <v>628</v>
      </c>
      <c r="D350" s="11" t="s">
        <v>635</v>
      </c>
      <c r="E350" s="11" t="s">
        <v>636</v>
      </c>
      <c r="F350" s="11" t="s">
        <v>637</v>
      </c>
      <c r="G350" s="13">
        <v>287.73</v>
      </c>
      <c r="H350" s="14">
        <v>330.89</v>
      </c>
      <c r="I350" s="14">
        <v>407</v>
      </c>
      <c r="J350" s="11"/>
    </row>
    <row r="351" spans="1:10" ht="47.25" x14ac:dyDescent="0.25">
      <c r="A351" s="12">
        <v>349</v>
      </c>
      <c r="B351" s="11" t="s">
        <v>638</v>
      </c>
      <c r="C351" s="11" t="s">
        <v>628</v>
      </c>
      <c r="D351" s="11" t="s">
        <v>635</v>
      </c>
      <c r="E351" s="11" t="s">
        <v>636</v>
      </c>
      <c r="F351" s="11" t="s">
        <v>637</v>
      </c>
      <c r="G351" s="13">
        <v>483</v>
      </c>
      <c r="H351" s="14">
        <v>545</v>
      </c>
      <c r="I351" s="14">
        <v>654</v>
      </c>
      <c r="J351" s="11"/>
    </row>
    <row r="352" spans="1:10" ht="47.25" x14ac:dyDescent="0.25">
      <c r="A352" s="12">
        <v>350</v>
      </c>
      <c r="B352" s="11" t="s">
        <v>639</v>
      </c>
      <c r="C352" s="11" t="s">
        <v>628</v>
      </c>
      <c r="D352" s="11" t="s">
        <v>635</v>
      </c>
      <c r="E352" s="11" t="s">
        <v>636</v>
      </c>
      <c r="F352" s="11" t="s">
        <v>637</v>
      </c>
      <c r="G352" s="13">
        <v>318.55</v>
      </c>
      <c r="H352" s="14">
        <v>366.34</v>
      </c>
      <c r="I352" s="14">
        <v>443.27</v>
      </c>
      <c r="J352" s="11"/>
    </row>
    <row r="353" spans="1:10" ht="47.25" x14ac:dyDescent="0.25">
      <c r="A353" s="12">
        <v>351</v>
      </c>
      <c r="B353" s="11" t="s">
        <v>640</v>
      </c>
      <c r="C353" s="11" t="s">
        <v>628</v>
      </c>
      <c r="D353" s="11" t="s">
        <v>635</v>
      </c>
      <c r="E353" s="11" t="s">
        <v>636</v>
      </c>
      <c r="F353" s="11" t="s">
        <v>637</v>
      </c>
      <c r="G353" s="13">
        <v>493.26</v>
      </c>
      <c r="H353" s="14">
        <v>557.38</v>
      </c>
      <c r="I353" s="14">
        <v>668.86</v>
      </c>
      <c r="J353" s="11"/>
    </row>
    <row r="354" spans="1:10" s="2" customFormat="1" ht="47.25" customHeight="1" x14ac:dyDescent="0.25">
      <c r="A354" s="12">
        <v>352</v>
      </c>
      <c r="B354" s="11" t="s">
        <v>650</v>
      </c>
      <c r="C354" s="11" t="s">
        <v>525</v>
      </c>
      <c r="D354" s="11" t="s">
        <v>644</v>
      </c>
      <c r="E354" s="11" t="s">
        <v>644</v>
      </c>
      <c r="F354" s="11" t="s">
        <v>22</v>
      </c>
      <c r="G354" s="13">
        <v>282.2</v>
      </c>
      <c r="H354" s="14">
        <v>324.52999999999997</v>
      </c>
      <c r="I354" s="14">
        <v>399.17</v>
      </c>
      <c r="J354" s="17" t="s">
        <v>651</v>
      </c>
    </row>
    <row r="355" spans="1:10" s="2" customFormat="1" ht="58.5" customHeight="1" x14ac:dyDescent="0.25">
      <c r="A355" s="12">
        <v>353</v>
      </c>
      <c r="B355" s="11" t="s">
        <v>649</v>
      </c>
      <c r="C355" s="11" t="s">
        <v>645</v>
      </c>
      <c r="D355" s="11" t="s">
        <v>646</v>
      </c>
      <c r="E355" s="11" t="s">
        <v>646</v>
      </c>
      <c r="F355" s="11" t="s">
        <v>132</v>
      </c>
      <c r="G355" s="13">
        <v>174.51</v>
      </c>
      <c r="H355" s="14">
        <v>204.18</v>
      </c>
      <c r="I355" s="14">
        <v>255.23</v>
      </c>
      <c r="J355" s="17" t="s">
        <v>651</v>
      </c>
    </row>
    <row r="356" spans="1:10" s="2" customFormat="1" ht="31.5" x14ac:dyDescent="0.25">
      <c r="A356" s="12">
        <v>354</v>
      </c>
      <c r="B356" s="11" t="s">
        <v>648</v>
      </c>
      <c r="C356" s="11" t="s">
        <v>106</v>
      </c>
      <c r="D356" s="11" t="s">
        <v>647</v>
      </c>
      <c r="E356" s="11" t="s">
        <v>647</v>
      </c>
      <c r="F356" s="11" t="s">
        <v>219</v>
      </c>
      <c r="G356" s="13">
        <v>277.58999999999997</v>
      </c>
      <c r="H356" s="14">
        <v>319.23</v>
      </c>
      <c r="I356" s="14">
        <v>392.65</v>
      </c>
      <c r="J356" s="17" t="s">
        <v>651</v>
      </c>
    </row>
    <row r="357" spans="1:10" ht="46.5" customHeight="1" x14ac:dyDescent="0.25">
      <c r="A357" s="12">
        <v>355</v>
      </c>
      <c r="B357" s="11" t="s">
        <v>653</v>
      </c>
      <c r="C357" s="11" t="s">
        <v>621</v>
      </c>
      <c r="D357" s="11" t="s">
        <v>622</v>
      </c>
      <c r="E357" s="11" t="s">
        <v>623</v>
      </c>
      <c r="F357" s="11" t="s">
        <v>135</v>
      </c>
      <c r="G357" s="13">
        <v>417.21</v>
      </c>
      <c r="H357" s="14">
        <v>471.44</v>
      </c>
      <c r="I357" s="14">
        <v>570.45000000000005</v>
      </c>
      <c r="J357" s="11" t="s">
        <v>655</v>
      </c>
    </row>
    <row r="358" spans="1:10" ht="31.5" x14ac:dyDescent="0.25">
      <c r="A358" s="12">
        <v>356</v>
      </c>
      <c r="B358" s="11" t="s">
        <v>652</v>
      </c>
      <c r="C358" s="11" t="s">
        <v>625</v>
      </c>
      <c r="D358" s="11" t="s">
        <v>622</v>
      </c>
      <c r="E358" s="11" t="s">
        <v>623</v>
      </c>
      <c r="F358" s="11" t="s">
        <v>135</v>
      </c>
      <c r="G358" s="13">
        <v>166.5</v>
      </c>
      <c r="H358" s="14">
        <v>194.8</v>
      </c>
      <c r="I358" s="14">
        <v>243.5</v>
      </c>
      <c r="J358" s="11" t="s">
        <v>655</v>
      </c>
    </row>
    <row r="359" spans="1:10" s="3" customFormat="1" ht="75.75" customHeight="1" x14ac:dyDescent="0.25">
      <c r="A359" s="12">
        <v>357</v>
      </c>
      <c r="B359" s="11" t="s">
        <v>679</v>
      </c>
      <c r="C359" s="11" t="s">
        <v>716</v>
      </c>
      <c r="D359" s="11" t="s">
        <v>657</v>
      </c>
      <c r="E359" s="11" t="s">
        <v>658</v>
      </c>
      <c r="F359" s="11" t="s">
        <v>22</v>
      </c>
      <c r="G359" s="13">
        <v>422.85</v>
      </c>
      <c r="H359" s="14">
        <f>IF(G359&gt;1501,G359+G359*0.09,IF(G359&gt;1001,G359+G359*0.1,IF(G359&gt;801,G359+G359*0.11,IF(G359&gt;501,G359+G359*0.12,IF(G359&gt;351,G359+G359*0.13, IF(G359&gt;251,G359+G359*0.15, IF(G359&gt;151,G359+G359*0.17, IF(G359&gt;101,G359+G359*0.15))))))))</f>
        <v>477.82050000000004</v>
      </c>
      <c r="I359" s="14">
        <f>IF(H359&gt;1501,H359+H359*0.17,IF(H359&gt;1001,H359+H359*0.18,IF(H359&gt;801,H359+H359*0.19,IF(H359&gt;501,H359+H359*0.2,IF(H359&gt;351,H359+H359*0.21, IF(H359&gt;251,H359+H359*0.23, IF(H359&gt;151,H359+H359*0.25, IF(H359&gt;101,H359+H359*0.21))))))))</f>
        <v>578.16280500000005</v>
      </c>
      <c r="J359" s="11" t="s">
        <v>768</v>
      </c>
    </row>
    <row r="360" spans="1:10" ht="54" customHeight="1" x14ac:dyDescent="0.25">
      <c r="A360" s="12">
        <v>358</v>
      </c>
      <c r="B360" s="11" t="s">
        <v>659</v>
      </c>
      <c r="C360" s="11" t="s">
        <v>20</v>
      </c>
      <c r="D360" s="11" t="s">
        <v>660</v>
      </c>
      <c r="E360" s="11" t="s">
        <v>660</v>
      </c>
      <c r="F360" s="11" t="s">
        <v>22</v>
      </c>
      <c r="G360" s="13">
        <v>145.63999999999999</v>
      </c>
      <c r="H360" s="14">
        <f>IF(G360&gt;1501,G360+G360*0.09,IF(G360&gt;1001,G360+G360*0.1,IF(G360&gt;801,G360+G360*0.11,IF(G360&gt;501,G360+G360*0.12,IF(G360&gt;351,G360+G360*0.13, IF(G360&gt;251,G360+G360*0.15, IF(G360&gt;151,G360+G360*0.17, IF(G360&gt;101,G360+G360*0.19))))))))</f>
        <v>173.3116</v>
      </c>
      <c r="I360" s="14">
        <f>IF(H360&gt;1501,H360+H360*0.17,IF(H360&gt;1001,H360+H360*0.18,IF(H360&gt;801,H360+H360*0.19,IF(H360&gt;501,H360+H360*0.2,IF(H360&gt;351,H360+H360*0.21, IF(H360&gt;251,H360+H360*0.23, IF(H360&gt;151,H360+H360*0.25, IF(H360&gt;101,H360+H360*0.26))))))))</f>
        <v>216.6395</v>
      </c>
      <c r="J360" s="11" t="s">
        <v>768</v>
      </c>
    </row>
    <row r="361" spans="1:10" ht="31.5" x14ac:dyDescent="0.25">
      <c r="A361" s="12">
        <v>359</v>
      </c>
      <c r="B361" s="11" t="s">
        <v>661</v>
      </c>
      <c r="C361" s="11" t="s">
        <v>695</v>
      </c>
      <c r="D361" s="11" t="s">
        <v>662</v>
      </c>
      <c r="E361" s="11" t="s">
        <v>662</v>
      </c>
      <c r="F361" s="11" t="s">
        <v>169</v>
      </c>
      <c r="G361" s="13">
        <v>211.42500000000001</v>
      </c>
      <c r="H361" s="14">
        <f>IF(G361&gt;1501,G361+G361*0.09,IF(G361&gt;1001,G361+G361*0.1,IF(G361&gt;801,G361+G361*0.11,IF(G361&gt;501,G361+G361*0.12,IF(G361&gt;351,G361+G361*0.13, IF(G361&gt;251,G361+G361*0.15, IF(G361&gt;151,G361+G361*0.17, IF(G361&gt;101,G361+G361*0.17))))))))</f>
        <v>247.36725000000001</v>
      </c>
      <c r="I361" s="14">
        <f>IF(H361&gt;1501,H361+H361*0.17,IF(H361&gt;1001,H361+H361*0.18,IF(H361&gt;801,H361+H361*0.19,IF(H361&gt;501,H361+H361*0.2,IF(H361&gt;351,H361+H361*0.21, IF(H361&gt;251,H361+H361*0.23, IF(H361&gt;151,H361+H361*0.25, IF(H361&gt;101,H361+H361*0.25))))))))</f>
        <v>309.20906250000002</v>
      </c>
      <c r="J361" s="11" t="s">
        <v>768</v>
      </c>
    </row>
    <row r="362" spans="1:10" ht="51" customHeight="1" x14ac:dyDescent="0.25">
      <c r="A362" s="12">
        <v>360</v>
      </c>
      <c r="B362" s="11" t="s">
        <v>663</v>
      </c>
      <c r="C362" s="11" t="s">
        <v>20</v>
      </c>
      <c r="D362" s="11" t="s">
        <v>21</v>
      </c>
      <c r="E362" s="11" t="s">
        <v>21</v>
      </c>
      <c r="F362" s="11" t="s">
        <v>22</v>
      </c>
      <c r="G362" s="13">
        <v>377.85</v>
      </c>
      <c r="H362" s="14">
        <f>IF(G362&gt;1501,G362+G362*0.09,IF(G362&gt;1001,G362+G362*0.1,IF(G362&gt;801,G362+G362*0.11,IF(G362&gt;501,G362+G362*0.12,IF(G362&gt;351,G362+G362*0.13, IF(G362&gt;251,G362+G362*0.15, IF(G362&gt;151,G362+G362*0.17, IF(G362&gt;101,G362+G362*0.13))))))))</f>
        <v>426.97050000000002</v>
      </c>
      <c r="I362" s="14">
        <f>IF(H362&gt;1501,H362+H362*0.17,IF(H362&gt;1001,H362+H362*0.18,IF(H362&gt;801,H362+H362*0.19,IF(H362&gt;501,H362+H362*0.25,IF(H362&gt;351,H362+H362*0.21, IF(H362&gt;251,H362+H362*0.23, IF(H362&gt;H8473,H362+H362*0.25, IF(H362&gt;101,H362+H362*0.21))))))))</f>
        <v>516.63430500000004</v>
      </c>
      <c r="J362" s="11" t="s">
        <v>768</v>
      </c>
    </row>
    <row r="363" spans="1:10" ht="31.5" x14ac:dyDescent="0.25">
      <c r="A363" s="12">
        <v>361</v>
      </c>
      <c r="B363" s="11" t="s">
        <v>664</v>
      </c>
      <c r="C363" s="11" t="s">
        <v>139</v>
      </c>
      <c r="D363" s="11" t="s">
        <v>665</v>
      </c>
      <c r="E363" s="11" t="s">
        <v>665</v>
      </c>
      <c r="F363" s="11" t="s">
        <v>29</v>
      </c>
      <c r="G363" s="13">
        <v>104.41</v>
      </c>
      <c r="H363" s="14">
        <f>IF(G363&gt;1501,G363+G363*0.09,IF(G363&gt;1001,G363+G363*0.1,IF(G363&gt;801,G363+G363*0.11,IF(G363&gt;501,G363+G363*0.12,IF(G363&gt;351,G363+G363*0.13, IF(G363&gt;251,G363+G363*0.15, IF(G363&gt;151,G363+G363*0.17, IF(G363&gt;101,G363+G363*0.19))))))))</f>
        <v>124.2479</v>
      </c>
      <c r="I363" s="14">
        <f>IF(H363&gt;1501,H363+H363*0.17,IF(H363&gt;1001,H363+H363*0.18,IF(H363&gt;801,H363+H363*0.19,IF(H363&gt;501,H363+H363*0.25,IF(H363&gt;351,H363+H363*0.21, IF(H363&gt;251,H363+H363*0.23, IF(H363&gt;151,H363+H363*0.25, IF(H363&gt;101,H363+H363*0.27))))))))</f>
        <v>157.79483300000001</v>
      </c>
      <c r="J363" s="11" t="s">
        <v>768</v>
      </c>
    </row>
    <row r="364" spans="1:10" ht="33" customHeight="1" x14ac:dyDescent="0.25">
      <c r="A364" s="12">
        <v>362</v>
      </c>
      <c r="B364" s="11" t="s">
        <v>666</v>
      </c>
      <c r="C364" s="11" t="s">
        <v>717</v>
      </c>
      <c r="D364" s="11" t="s">
        <v>667</v>
      </c>
      <c r="E364" s="11" t="s">
        <v>668</v>
      </c>
      <c r="F364" s="11" t="s">
        <v>61</v>
      </c>
      <c r="G364" s="13">
        <v>329.14</v>
      </c>
      <c r="H364" s="14">
        <f>IF(G364&gt;1501,G364+G364*0.09,IF(G364&gt;1001,G364+G364*0.1,IF(G364&gt;801,G364+G364*0.11,IF(G364&gt;501,G364+G364*0.12,IF(G364&gt;351,G364+G364*0.13, IF(G364&gt;251,G364+G364*0.15, IF(G364&gt;151,G364+G364*0.17, IF(G364&gt;101,G364+G364*0.15))))))))</f>
        <v>378.51099999999997</v>
      </c>
      <c r="I364" s="14">
        <f>IF(H364&gt;1501,H364+H364*0.17,IF(H364&gt;1001,H364+H364*0.18,IF(H364&gt;801,H364+H364*0.19,IF(H364&gt;501,H364+H364*0.2,IF(H364&gt;351,H364+H364*0.21, IF(H364&gt;251,H364+H364*0.23, IF(H364&gt;151,H364+H364*0.25, IF(H364&gt;101,H364+H364*0.21))))))))</f>
        <v>457.99830999999995</v>
      </c>
      <c r="J364" s="11" t="s">
        <v>768</v>
      </c>
    </row>
    <row r="365" spans="1:10" ht="47.25" x14ac:dyDescent="0.25">
      <c r="A365" s="12">
        <v>363</v>
      </c>
      <c r="B365" s="11" t="s">
        <v>669</v>
      </c>
      <c r="C365" s="11" t="s">
        <v>717</v>
      </c>
      <c r="D365" s="11" t="s">
        <v>670</v>
      </c>
      <c r="E365" s="11" t="s">
        <v>670</v>
      </c>
      <c r="F365" s="11" t="s">
        <v>56</v>
      </c>
      <c r="G365" s="13">
        <v>310.99</v>
      </c>
      <c r="H365" s="14">
        <f>IF(G365&gt;1501,G365+G365*0.09,IF(G365&gt;1001,G365+G365*0.1,IF(G365&gt;801,G365+G365*0.11,IF(G365&gt;501,G365+G365*0.12,IF(G365&gt;351,G365+G365*0.13, IF(G365&gt;251,G365+G365*0.15, IF(G365&gt;151,G365+G365*0.17, IF(G365&gt;101,G365+G365*0.15))))))))</f>
        <v>357.63850000000002</v>
      </c>
      <c r="I365" s="14">
        <f>IF(H365&gt;1501,H365+H365*0.17,IF(H365&gt;1001,H365+H365*0.18,IF(H365&gt;801,H365+H365*0.19,IF(H365&gt;501,H365+H365*0.2,IF(H365&gt;351,H365+H365*0.21, IF(H365&gt;251,H365+H365*0.23, IF(H365&gt;151,H365+H365*0.25, IF(H365&gt;101,H365+H365*0.21))))))))</f>
        <v>432.74258500000002</v>
      </c>
      <c r="J365" s="11" t="s">
        <v>768</v>
      </c>
    </row>
    <row r="366" spans="1:10" ht="31.5" x14ac:dyDescent="0.25">
      <c r="A366" s="12">
        <v>364</v>
      </c>
      <c r="B366" s="11" t="s">
        <v>671</v>
      </c>
      <c r="C366" s="11" t="s">
        <v>387</v>
      </c>
      <c r="D366" s="11" t="s">
        <v>672</v>
      </c>
      <c r="E366" s="11" t="s">
        <v>672</v>
      </c>
      <c r="F366" s="11" t="s">
        <v>673</v>
      </c>
      <c r="G366" s="13">
        <v>108.17</v>
      </c>
      <c r="H366" s="14">
        <f>IF(G366&gt;1501,G366+G366*0.09,IF(G366&gt;1001,G366+G366*0.1,IF(G366&gt;801,G366+G366*0.11,IF(G366&gt;501,G366+G366*0.12,IF(G366&gt;351,G366+G366*0.13, IF(G366&gt;251,G366+G366*0.15, IF(G366&gt;151,G366+G366*0.17, IF(G366&gt;101,G366+G366*0.19))))))))</f>
        <v>128.72229999999999</v>
      </c>
      <c r="I366" s="14">
        <f>IF(H366&gt;1501,H366+H366*0.17,IF(H366&gt;1001,H366+H366*0.18,IF(H366&gt;801,H366+H366*0.19,IF(H366&gt;501,H366+H366*0.2,IF(H366&gt;351,H366+H366*0.21, IF(H366&gt;251,H366+H366*0.23, IF(H366&gt;151,H366+H366*0.25, IF(H366&gt;101,H366+H366*0.27))))))))</f>
        <v>163.47732099999999</v>
      </c>
      <c r="J366" s="11" t="s">
        <v>768</v>
      </c>
    </row>
    <row r="367" spans="1:10" ht="47.25" x14ac:dyDescent="0.25">
      <c r="A367" s="12">
        <v>365</v>
      </c>
      <c r="B367" s="11" t="s">
        <v>674</v>
      </c>
      <c r="C367" s="11" t="s">
        <v>675</v>
      </c>
      <c r="D367" s="11" t="s">
        <v>665</v>
      </c>
      <c r="E367" s="11" t="s">
        <v>676</v>
      </c>
      <c r="F367" s="11" t="s">
        <v>677</v>
      </c>
      <c r="G367" s="20">
        <v>186.2</v>
      </c>
      <c r="H367" s="14">
        <f>IF(G367&gt;1501,G367+G367*0.09,IF(G367&gt;1001,G367+G367*0.1,IF(G367&gt;801,G367+G367*0.11,IF(G367&gt;501,G367+G367*0.12,IF(G367&gt;351,G367+G367*0.13, IF(G367&gt;251,G367+G367*0.15, IF(G367&gt;151,G367+G367*0.17, IF(G367&gt;101,G367+G367*0.17))))))))</f>
        <v>217.85399999999998</v>
      </c>
      <c r="I367" s="14">
        <f>IF(H367&gt;1501,H367+H367*0.17,IF(H367&gt;1001,H367+H367*0.18,IF(H367&gt;801,H367+H367*0.19,IF(H367&gt;501,H367+H367*0.2,IF(H367&gt;351,H367+H367*0.21, IF(H367&gt;251,H367+H367*0.23, IF(H367&gt;151,H367+H367*0.25, IF(H367&gt;101,H367+H367*0.25))))))))</f>
        <v>272.3175</v>
      </c>
      <c r="J367" s="11" t="s">
        <v>768</v>
      </c>
    </row>
    <row r="368" spans="1:10" ht="47.25" x14ac:dyDescent="0.25">
      <c r="A368" s="12">
        <v>366</v>
      </c>
      <c r="B368" s="11" t="s">
        <v>674</v>
      </c>
      <c r="C368" s="11" t="s">
        <v>675</v>
      </c>
      <c r="D368" s="11" t="s">
        <v>769</v>
      </c>
      <c r="E368" s="11" t="s">
        <v>769</v>
      </c>
      <c r="F368" s="26" t="s">
        <v>29</v>
      </c>
      <c r="G368" s="20">
        <v>159.87</v>
      </c>
      <c r="H368" s="14">
        <f>IF(G368&gt;1501,G368+G368*0.09,IF(G368&gt;1001,G368+G368*0.1,IF(G368&gt;801,G368+G368*0.11,IF(G368&gt;501,G368+G368*0.12,IF(G368&gt;351,G368+G368*0.13, IF(G368&gt;251,G368+G368*0.15, IF(G368&gt;151,G368+G368*0.17, IF(G368&gt;101,G368+G368*0.17))))))))</f>
        <v>187.0479</v>
      </c>
      <c r="I368" s="14">
        <f>IF(H368&gt;1501,H368+H368*0.17,IF(H368&gt;1001,H368+H368*0.18,IF(H368&gt;801,H368+H368*0.19,IF(H368&gt;501,H368+H368*0.2,IF(H368&gt;351,H368+H368*0.21, IF(H368&gt;251,H368+H368*0.23, IF(H368&gt;151,H368+H368*0.25, IF(H368&gt;101,H368+H368*0.25))))))))</f>
        <v>233.80987500000001</v>
      </c>
      <c r="J368" s="11" t="s">
        <v>768</v>
      </c>
    </row>
    <row r="369" spans="1:10" ht="36" customHeight="1" x14ac:dyDescent="0.25">
      <c r="A369" s="12">
        <v>367</v>
      </c>
      <c r="B369" s="11" t="s">
        <v>680</v>
      </c>
      <c r="C369" s="11" t="s">
        <v>718</v>
      </c>
      <c r="D369" s="11" t="s">
        <v>120</v>
      </c>
      <c r="E369" s="11" t="s">
        <v>681</v>
      </c>
      <c r="F369" s="11" t="s">
        <v>166</v>
      </c>
      <c r="G369" s="13">
        <v>155.51</v>
      </c>
      <c r="H369" s="14">
        <f>IF(G369&gt;1501,G369+G369*0.09,IF(G369&gt;1001,G369+G369*0.1,IF(G369&gt;801,G369+G369*0.11,IF(G369&gt;501,G369+G369*0.12,IF(G369&gt;351,G369+G369*0.13, IF(G369&gt;251,G369+G369*0.15, IF(G369&gt;151,G369+G369*0.17, IF(G369&gt;101,G369+G369*0.17))))))))</f>
        <v>181.94669999999999</v>
      </c>
      <c r="I369" s="14">
        <f>IF(H369&gt;1501,H369+H369*0.17,IF(H369&gt;1001,H369+H369*0.18,IF(H369&gt;801,H369+H369*0.19,IF(H369&gt;501,H369+H369*0.2,IF(H369&gt;351,H369+H369*0.21, IF(H369&gt;251,H369+H369*0.23, IF(H369&gt;151,H369+H369*0.25, IF(H369&gt;101,H369+H369*0.25))))))))</f>
        <v>227.43337499999998</v>
      </c>
      <c r="J369" s="11" t="s">
        <v>692</v>
      </c>
    </row>
    <row r="370" spans="1:10" ht="47.25" x14ac:dyDescent="0.25">
      <c r="A370" s="12">
        <v>368</v>
      </c>
      <c r="B370" s="11" t="s">
        <v>694</v>
      </c>
      <c r="C370" s="11" t="s">
        <v>119</v>
      </c>
      <c r="D370" s="11" t="s">
        <v>682</v>
      </c>
      <c r="E370" s="11" t="s">
        <v>682</v>
      </c>
      <c r="F370" s="11" t="s">
        <v>18</v>
      </c>
      <c r="G370" s="13">
        <v>106.28</v>
      </c>
      <c r="H370" s="14">
        <f>IF(G370&gt;1501,G370+G370*0.09,IF(G370&gt;1001,G370+G370*0.1,IF(G370&gt;801,G370+G370*0.11,IF(G370&gt;501,G370+G370*0.12,IF(G370&gt;351,G370+G370*0.13, IF(G370&gt;251,G370+G370*0.15, IF(G370&gt;151,G370+G370*0.17, IF(G370&gt;101,G370+G370*0.19))))))))</f>
        <v>126.47320000000001</v>
      </c>
      <c r="I370" s="14">
        <f>IF(H370&gt;1501,H370+H370*0.17,IF(H370&gt;1001,H370+H370*0.18,IF(H370&gt;801,H370+H370*0.19,IF(H370&gt;501,H370+H370*0.2,IF(H370&gt;351,H370+H370*0.21, IF(H370&gt;251,H370+H370*0.23, IF(H370&gt;151,H370+H370*0.25, IF(H370&gt;101,H370+H370*0.27))))))))</f>
        <v>160.62096400000001</v>
      </c>
      <c r="J370" s="11" t="s">
        <v>692</v>
      </c>
    </row>
    <row r="371" spans="1:10" ht="47.25" x14ac:dyDescent="0.25">
      <c r="A371" s="12">
        <v>369</v>
      </c>
      <c r="B371" s="11" t="s">
        <v>683</v>
      </c>
      <c r="C371" s="11" t="s">
        <v>698</v>
      </c>
      <c r="D371" s="11" t="s">
        <v>684</v>
      </c>
      <c r="E371" s="11" t="s">
        <v>685</v>
      </c>
      <c r="F371" s="11" t="s">
        <v>567</v>
      </c>
      <c r="G371" s="13">
        <v>360.87</v>
      </c>
      <c r="H371" s="14">
        <f>IF(G371&gt;1501,G371+G371*0.09,IF(G371&gt;1001,G371+G371*0.1,IF(G371&gt;801,G371+G371*0.11,IF(G371&gt;501,G371+G371*0.12,IF(G371&gt;351,G371+G371*0.13, IF(G371&gt;251,G371+G371*0.15, IF(G371&gt;151,G371+G371*0.17, IF(G371&gt;101,G371+G371*0.13))))))))</f>
        <v>407.78309999999999</v>
      </c>
      <c r="I371" s="14">
        <f>IF(H371&gt;1501,H371+H371*0.17,IF(H371&gt;1001,H371+H371*0.18,IF(H371&gt;801,H371+H371*0.19,IF(H371&gt;501,H371+H371*0.2,IF(H371&gt;351,H371+H371*0.21, IF(H371&gt;251,H371+H371*0.23, IF(H371&gt;151,H371+H371*0.25, IF(H371&gt;101,H371+H371*0.21))))))))</f>
        <v>493.417551</v>
      </c>
      <c r="J371" s="11" t="s">
        <v>692</v>
      </c>
    </row>
    <row r="372" spans="1:10" ht="47.25" x14ac:dyDescent="0.25">
      <c r="A372" s="12">
        <v>370</v>
      </c>
      <c r="B372" s="11" t="s">
        <v>686</v>
      </c>
      <c r="C372" s="11" t="s">
        <v>698</v>
      </c>
      <c r="D372" s="11" t="s">
        <v>684</v>
      </c>
      <c r="E372" s="11" t="s">
        <v>685</v>
      </c>
      <c r="F372" s="11" t="s">
        <v>567</v>
      </c>
      <c r="G372" s="13">
        <v>436.75</v>
      </c>
      <c r="H372" s="14">
        <f>IF(G372&gt;1501,G372+G372*0.09,IF(G372&gt;1001,G372+G372*0.1,IF(G372&gt;801,G372+G372*0.11,IF(G372&gt;501,G372+G372*0.12,IF(G372&gt;351,G372+G372*0.13, IF(G372&gt;251,G372+G372*0.15, IF(G372&gt;151,G372+G372*0.17, IF(G372&gt;101,G372+G372*0.13))))))))</f>
        <v>493.52750000000003</v>
      </c>
      <c r="I372" s="14">
        <f>IF(H372&gt;1501,H372+H372*0.17,IF(H372&gt;1001,H372+H372*0.18,IF(H372&gt;801,H372+H372*0.19,IF(H372&gt;501,H372+H372*0.2,IF(H372&gt;351,H372+H372*0.21, IF(H372&gt;251,H372+H372*0.23, IF(H372&gt;151,H372+H372*0.25, IF(H372&gt;101,H372+H372*0.2))))))))</f>
        <v>597.16827499999999</v>
      </c>
      <c r="J372" s="11" t="s">
        <v>692</v>
      </c>
    </row>
    <row r="373" spans="1:10" ht="39" customHeight="1" x14ac:dyDescent="0.25">
      <c r="A373" s="12">
        <v>371</v>
      </c>
      <c r="B373" s="11" t="s">
        <v>687</v>
      </c>
      <c r="C373" s="11" t="s">
        <v>710</v>
      </c>
      <c r="D373" s="11" t="s">
        <v>688</v>
      </c>
      <c r="E373" s="11" t="s">
        <v>688</v>
      </c>
      <c r="F373" s="11" t="s">
        <v>56</v>
      </c>
      <c r="G373" s="13">
        <v>361.83</v>
      </c>
      <c r="H373" s="14">
        <f>IF(G373&gt;1501,G373+G373*0.09,IF(G373&gt;1001,G373+G373*0.1,IF(G373&gt;801,G373+G373*0.11,IF(G373&gt;501,G373+G373*0.12,IF(G373&gt;351,G373+G373*0.13, IF(G373&gt;251,G373+G373*0.15, IF(G373&gt;151,G373+G373*0.17, IF(G373&gt;101,G373+G373*0.13))))))))</f>
        <v>408.86789999999996</v>
      </c>
      <c r="I373" s="14">
        <f>IF(H373&gt;1501,H373+H373*0.17,IF(H373&gt;1001,H373+H373*0.18,IF(H373&gt;801,H373+H373*0.19,IF(H373&gt;501,H373+H373*0.2,IF(H373&gt;351,H373+H373*0.21, IF(H373&gt;251,H373+H373*0.23, IF(H373&gt;151,H373+H373*0.25, IF(H373&gt;101,H373+H373*0.21))))))))</f>
        <v>494.73015899999996</v>
      </c>
      <c r="J373" s="11" t="s">
        <v>692</v>
      </c>
    </row>
    <row r="374" spans="1:10" ht="37.5" customHeight="1" x14ac:dyDescent="0.25">
      <c r="A374" s="12">
        <v>372</v>
      </c>
      <c r="B374" s="11" t="s">
        <v>689</v>
      </c>
      <c r="C374" s="11" t="s">
        <v>710</v>
      </c>
      <c r="D374" s="11" t="s">
        <v>688</v>
      </c>
      <c r="E374" s="11" t="s">
        <v>688</v>
      </c>
      <c r="F374" s="11" t="s">
        <v>56</v>
      </c>
      <c r="G374" s="13">
        <v>601.02</v>
      </c>
      <c r="H374" s="14">
        <f>IF(G374&gt;1501,G374+G374*0.09,IF(G374&gt;1001,G374+G374*0.1,IF(G374&gt;801,G374+G374*0.11,IF(G374&gt;501,G374+G374*0.12,IF(G374&gt;351,G374+G374*0.13, IF(G374&gt;251,G374+G374*0.15, IF(G374&gt;151,G374+G374*0.17, IF(G374&gt;101,G374+G374*0.12))))))))</f>
        <v>673.14239999999995</v>
      </c>
      <c r="I374" s="14">
        <f>IF(H374&gt;1501,H374+H374*0.17,IF(H374&gt;1001,H374+H374*0.18,IF(H374&gt;801,H374+H374*0.19,IF(H374&gt;501,H374+H374*0.2,IF(H374&gt;351,H374+H374*0.21, IF(H374&gt;251,H374+H374*0.23, IF(H374&gt;151,H374+H374*0.25, IF(H374&gt;101,H374+H374*0.2))))))))</f>
        <v>807.77087999999992</v>
      </c>
      <c r="J374" s="11" t="s">
        <v>692</v>
      </c>
    </row>
    <row r="375" spans="1:10" ht="46.5" customHeight="1" x14ac:dyDescent="0.25">
      <c r="A375" s="12">
        <v>373</v>
      </c>
      <c r="B375" s="11" t="s">
        <v>690</v>
      </c>
      <c r="C375" s="11" t="s">
        <v>413</v>
      </c>
      <c r="D375" s="11" t="s">
        <v>403</v>
      </c>
      <c r="E375" s="11" t="s">
        <v>128</v>
      </c>
      <c r="F375" s="11" t="s">
        <v>22</v>
      </c>
      <c r="G375" s="13">
        <v>216.35</v>
      </c>
      <c r="H375" s="14">
        <f t="shared" ref="H375:H380" si="0">IF(G375&gt;1501,G375+G375*0.09,IF(G375&gt;1001,G375+G375*0.1,IF(G375&gt;801,G375+G375*0.11,IF(G375&gt;501,G375+G375*0.12,IF(G375&gt;351,G375+G375*0.13, IF(G375&gt;251,G375+G375*0.15, IF(G375&gt;151,G375+G375*0.17, IF(G375&gt;101,G375+G375*0.17))))))))</f>
        <v>253.12950000000001</v>
      </c>
      <c r="I375" s="14">
        <f t="shared" ref="I375:I384" si="1">IF(H375&gt;1501,H375+H375*0.17,IF(H375&gt;1001,H375+H375*0.18,IF(H375&gt;801,H375+H375*0.19,IF(H375&gt;501,H375+H375*0.2,IF(H375&gt;351,H375+H375*0.21, IF(H375&gt;251,H375+H375*0.23, IF(H375&gt;151,H375+H375*0.25, IF(H375&gt;101,H375+H375*0.23))))))))</f>
        <v>311.34928500000001</v>
      </c>
      <c r="J375" s="11" t="s">
        <v>692</v>
      </c>
    </row>
    <row r="376" spans="1:10" ht="63" x14ac:dyDescent="0.25">
      <c r="A376" s="12">
        <v>374</v>
      </c>
      <c r="B376" s="11" t="s">
        <v>693</v>
      </c>
      <c r="C376" s="11" t="s">
        <v>413</v>
      </c>
      <c r="D376" s="11" t="s">
        <v>691</v>
      </c>
      <c r="E376" s="11" t="s">
        <v>691</v>
      </c>
      <c r="F376" s="11" t="s">
        <v>22</v>
      </c>
      <c r="G376" s="13">
        <v>244.58</v>
      </c>
      <c r="H376" s="14">
        <f t="shared" si="0"/>
        <v>286.15860000000004</v>
      </c>
      <c r="I376" s="14">
        <f t="shared" si="1"/>
        <v>351.97507800000005</v>
      </c>
      <c r="J376" s="11" t="s">
        <v>692</v>
      </c>
    </row>
    <row r="377" spans="1:10" ht="47.25" x14ac:dyDescent="0.25">
      <c r="A377" s="12">
        <v>375</v>
      </c>
      <c r="B377" s="11" t="s">
        <v>719</v>
      </c>
      <c r="C377" s="11" t="s">
        <v>413</v>
      </c>
      <c r="D377" s="11" t="s">
        <v>720</v>
      </c>
      <c r="E377" s="11" t="s">
        <v>721</v>
      </c>
      <c r="F377" s="11" t="s">
        <v>336</v>
      </c>
      <c r="G377" s="13">
        <v>171.2</v>
      </c>
      <c r="H377" s="14">
        <f t="shared" si="0"/>
        <v>200.30399999999997</v>
      </c>
      <c r="I377" s="14">
        <f t="shared" si="1"/>
        <v>250.37999999999997</v>
      </c>
      <c r="J377" s="11" t="s">
        <v>756</v>
      </c>
    </row>
    <row r="378" spans="1:10" ht="63" x14ac:dyDescent="0.25">
      <c r="A378" s="12">
        <v>376</v>
      </c>
      <c r="B378" s="11" t="s">
        <v>722</v>
      </c>
      <c r="C378" s="11" t="s">
        <v>413</v>
      </c>
      <c r="D378" s="11" t="s">
        <v>723</v>
      </c>
      <c r="E378" s="11" t="s">
        <v>131</v>
      </c>
      <c r="F378" s="11" t="s">
        <v>132</v>
      </c>
      <c r="G378" s="13">
        <v>228.58</v>
      </c>
      <c r="H378" s="14">
        <f t="shared" si="0"/>
        <v>267.43860000000001</v>
      </c>
      <c r="I378" s="14">
        <f t="shared" si="1"/>
        <v>328.949478</v>
      </c>
      <c r="J378" s="11" t="s">
        <v>756</v>
      </c>
    </row>
    <row r="379" spans="1:10" ht="31.5" x14ac:dyDescent="0.25">
      <c r="A379" s="12">
        <v>377</v>
      </c>
      <c r="B379" s="11" t="s">
        <v>724</v>
      </c>
      <c r="C379" s="11" t="s">
        <v>700</v>
      </c>
      <c r="D379" s="11" t="s">
        <v>471</v>
      </c>
      <c r="E379" s="11" t="s">
        <v>471</v>
      </c>
      <c r="F379" s="11" t="s">
        <v>22</v>
      </c>
      <c r="G379" s="13">
        <v>230.47</v>
      </c>
      <c r="H379" s="14">
        <f t="shared" si="0"/>
        <v>269.6499</v>
      </c>
      <c r="I379" s="14">
        <f t="shared" si="1"/>
        <v>331.669377</v>
      </c>
      <c r="J379" s="11" t="s">
        <v>756</v>
      </c>
    </row>
    <row r="380" spans="1:10" ht="31.5" x14ac:dyDescent="0.25">
      <c r="A380" s="12">
        <v>378</v>
      </c>
      <c r="B380" s="11" t="s">
        <v>725</v>
      </c>
      <c r="C380" s="11" t="s">
        <v>726</v>
      </c>
      <c r="D380" s="11" t="s">
        <v>657</v>
      </c>
      <c r="E380" s="11" t="s">
        <v>727</v>
      </c>
      <c r="F380" s="11" t="s">
        <v>22</v>
      </c>
      <c r="G380" s="13">
        <v>376.27</v>
      </c>
      <c r="H380" s="14">
        <f t="shared" si="0"/>
        <v>425.18509999999998</v>
      </c>
      <c r="I380" s="14">
        <f t="shared" si="1"/>
        <v>514.47397100000001</v>
      </c>
      <c r="J380" s="11" t="s">
        <v>756</v>
      </c>
    </row>
    <row r="381" spans="1:10" ht="31.5" x14ac:dyDescent="0.25">
      <c r="A381" s="12">
        <v>379</v>
      </c>
      <c r="B381" s="11" t="s">
        <v>764</v>
      </c>
      <c r="C381" s="11" t="s">
        <v>726</v>
      </c>
      <c r="D381" s="11" t="s">
        <v>728</v>
      </c>
      <c r="E381" s="11" t="s">
        <v>729</v>
      </c>
      <c r="F381" s="11" t="s">
        <v>22</v>
      </c>
      <c r="G381" s="13">
        <v>329.24</v>
      </c>
      <c r="H381" s="14">
        <f t="shared" ref="H381:H387" si="2">IF(G381&gt;1501,G381+G381*0.09,IF(G381&gt;1001,G381+G381*0.1,IF(G381&gt;801,G381+G381*0.11,IF(G381&gt;501,G381+G381*0.12,IF(G381&gt;351,G381+G381*0.13, IF(G381&gt;251,G381+G381*0.15, IF(G381&gt;151,G381+G381*0.17, IF(G381&gt;101,G381+G381*0.15))))))))</f>
        <v>378.62600000000003</v>
      </c>
      <c r="I381" s="14">
        <f t="shared" si="1"/>
        <v>458.13746000000003</v>
      </c>
      <c r="J381" s="11" t="s">
        <v>756</v>
      </c>
    </row>
    <row r="382" spans="1:10" ht="31.5" x14ac:dyDescent="0.25">
      <c r="A382" s="12">
        <v>380</v>
      </c>
      <c r="B382" s="11" t="s">
        <v>730</v>
      </c>
      <c r="C382" s="11" t="s">
        <v>726</v>
      </c>
      <c r="D382" s="11" t="s">
        <v>731</v>
      </c>
      <c r="E382" s="11" t="s">
        <v>732</v>
      </c>
      <c r="F382" s="11" t="s">
        <v>43</v>
      </c>
      <c r="G382" s="13">
        <v>581.21</v>
      </c>
      <c r="H382" s="14">
        <f t="shared" si="2"/>
        <v>650.95519999999999</v>
      </c>
      <c r="I382" s="14">
        <f t="shared" si="1"/>
        <v>781.14624000000003</v>
      </c>
      <c r="J382" s="11" t="s">
        <v>756</v>
      </c>
    </row>
    <row r="383" spans="1:10" ht="31.5" x14ac:dyDescent="0.25">
      <c r="A383" s="12">
        <v>381</v>
      </c>
      <c r="B383" s="11" t="s">
        <v>733</v>
      </c>
      <c r="C383" s="11" t="s">
        <v>726</v>
      </c>
      <c r="D383" s="11" t="s">
        <v>51</v>
      </c>
      <c r="E383" s="11" t="s">
        <v>51</v>
      </c>
      <c r="F383" s="11" t="s">
        <v>22</v>
      </c>
      <c r="G383" s="13">
        <v>479.79</v>
      </c>
      <c r="H383" s="14">
        <f t="shared" si="2"/>
        <v>542.16269999999997</v>
      </c>
      <c r="I383" s="14">
        <f t="shared" si="1"/>
        <v>650.59523999999999</v>
      </c>
      <c r="J383" s="11" t="s">
        <v>756</v>
      </c>
    </row>
    <row r="384" spans="1:10" ht="31.5" x14ac:dyDescent="0.25">
      <c r="A384" s="12">
        <v>382</v>
      </c>
      <c r="B384" s="11" t="s">
        <v>734</v>
      </c>
      <c r="C384" s="11" t="s">
        <v>726</v>
      </c>
      <c r="D384" s="11" t="s">
        <v>51</v>
      </c>
      <c r="E384" s="11" t="s">
        <v>51</v>
      </c>
      <c r="F384" s="11" t="s">
        <v>22</v>
      </c>
      <c r="G384" s="13">
        <v>314.04000000000002</v>
      </c>
      <c r="H384" s="14">
        <f t="shared" si="2"/>
        <v>361.14600000000002</v>
      </c>
      <c r="I384" s="14">
        <f t="shared" si="1"/>
        <v>436.98666000000003</v>
      </c>
      <c r="J384" s="11" t="s">
        <v>756</v>
      </c>
    </row>
    <row r="385" spans="1:10" ht="31.5" x14ac:dyDescent="0.25">
      <c r="A385" s="12">
        <v>383</v>
      </c>
      <c r="B385" s="11" t="s">
        <v>735</v>
      </c>
      <c r="C385" s="11" t="s">
        <v>726</v>
      </c>
      <c r="D385" s="11" t="s">
        <v>88</v>
      </c>
      <c r="E385" s="11" t="s">
        <v>88</v>
      </c>
      <c r="F385" s="11" t="s">
        <v>43</v>
      </c>
      <c r="G385" s="13">
        <v>413.75</v>
      </c>
      <c r="H385" s="14">
        <f t="shared" si="2"/>
        <v>467.53750000000002</v>
      </c>
      <c r="I385" s="14">
        <f>IF(H385&gt;1501,H385+H385*0.17,IF(H385&gt;1001,H385+H385*0.18,IF(H385&gt;801,H385+H385*0.19,IF(H385&gt;501,H385+H385*0.2,IF(H385&gt;351,H385+H385*0.21, IF(H385&gt;251,H385+H385*0.23, IF(H385&gt;151,H385+H385*0.25, IF(H385&gt;101,H385+H385*0.21))))))))</f>
        <v>565.72037499999999</v>
      </c>
      <c r="J385" s="11" t="s">
        <v>756</v>
      </c>
    </row>
    <row r="386" spans="1:10" ht="31.5" x14ac:dyDescent="0.25">
      <c r="A386" s="12">
        <v>384</v>
      </c>
      <c r="B386" s="11" t="s">
        <v>736</v>
      </c>
      <c r="C386" s="11" t="s">
        <v>726</v>
      </c>
      <c r="D386" s="11" t="s">
        <v>737</v>
      </c>
      <c r="E386" s="11" t="s">
        <v>131</v>
      </c>
      <c r="F386" s="11" t="s">
        <v>132</v>
      </c>
      <c r="G386" s="13">
        <v>251.16</v>
      </c>
      <c r="H386" s="14">
        <f t="shared" si="2"/>
        <v>288.834</v>
      </c>
      <c r="I386" s="14">
        <f t="shared" ref="I386:I396" si="3">IF(H386&gt;1501,H386+H386*0.17,IF(H386&gt;1001,H386+H386*0.18,IF(H386&gt;801,H386+H386*0.19,IF(H386&gt;501,H386+H386*0.2,IF(H386&gt;351,H386+H386*0.21, IF(H386&gt;251,H386+H386*0.23, IF(H386&gt;151,H386+H386*0.25, IF(H386&gt;101,H386+H386*0.23))))))))</f>
        <v>355.26582000000002</v>
      </c>
      <c r="J386" s="11" t="s">
        <v>756</v>
      </c>
    </row>
    <row r="387" spans="1:10" ht="31.5" x14ac:dyDescent="0.25">
      <c r="A387" s="12">
        <v>385</v>
      </c>
      <c r="B387" s="11" t="s">
        <v>738</v>
      </c>
      <c r="C387" s="11" t="s">
        <v>726</v>
      </c>
      <c r="D387" s="11" t="s">
        <v>737</v>
      </c>
      <c r="E387" s="11" t="s">
        <v>131</v>
      </c>
      <c r="F387" s="11" t="s">
        <v>132</v>
      </c>
      <c r="G387" s="13">
        <v>309.48</v>
      </c>
      <c r="H387" s="14">
        <f t="shared" si="2"/>
        <v>355.90200000000004</v>
      </c>
      <c r="I387" s="14">
        <f t="shared" si="3"/>
        <v>430.64142000000004</v>
      </c>
      <c r="J387" s="11" t="s">
        <v>756</v>
      </c>
    </row>
    <row r="388" spans="1:10" ht="35.25" customHeight="1" x14ac:dyDescent="0.25">
      <c r="A388" s="12">
        <v>386</v>
      </c>
      <c r="B388" s="11" t="s">
        <v>739</v>
      </c>
      <c r="C388" s="11" t="s">
        <v>726</v>
      </c>
      <c r="D388" s="11" t="s">
        <v>684</v>
      </c>
      <c r="E388" s="11" t="s">
        <v>740</v>
      </c>
      <c r="F388" s="11" t="s">
        <v>22</v>
      </c>
      <c r="G388" s="13">
        <v>395.08</v>
      </c>
      <c r="H388" s="14">
        <f>IF(G388&gt;1501,G388+G388*0.09,IF(G388&gt;1001,G388+G388*0.1,IF(G388&gt;801,G388+G388*0.11,IF(G388&gt;501,G388+G388*0.12,IF(G388&gt;351,G388+G388*0.13, IF(G388&gt;251,G388+G388*0.15, IF(G388&gt;151,G388+G388*0.17, IF(G388&gt;101,G388+G388*0.17))))))))</f>
        <v>446.44039999999995</v>
      </c>
      <c r="I388" s="14">
        <f t="shared" si="3"/>
        <v>540.19288399999994</v>
      </c>
      <c r="J388" s="11" t="s">
        <v>756</v>
      </c>
    </row>
    <row r="389" spans="1:10" ht="31.5" x14ac:dyDescent="0.25">
      <c r="A389" s="12">
        <v>387</v>
      </c>
      <c r="B389" s="11" t="s">
        <v>741</v>
      </c>
      <c r="C389" s="11" t="s">
        <v>726</v>
      </c>
      <c r="D389" s="11" t="s">
        <v>234</v>
      </c>
      <c r="E389" s="11" t="s">
        <v>235</v>
      </c>
      <c r="F389" s="11" t="s">
        <v>22</v>
      </c>
      <c r="G389" s="13">
        <v>249.41</v>
      </c>
      <c r="H389" s="14">
        <f>IF(G389&gt;1501,G389+G389*0.09,IF(G389&gt;1001,G389+G389*0.1,IF(G389&gt;801,G389+G389*0.11,IF(G389&gt;501,G389+G389*0.12,IF(G389&gt;351,G389+G389*0.13, IF(G389&gt;251,G389+G389*0.15, IF(G389&gt;151,G389+G389*0.17, IF(G389&gt;101,G389+G389*0.17))))))))</f>
        <v>291.80970000000002</v>
      </c>
      <c r="I389" s="14">
        <f t="shared" si="3"/>
        <v>358.92593100000005</v>
      </c>
      <c r="J389" s="11" t="s">
        <v>756</v>
      </c>
    </row>
    <row r="390" spans="1:10" ht="31.5" x14ac:dyDescent="0.25">
      <c r="A390" s="12">
        <v>388</v>
      </c>
      <c r="B390" s="11" t="s">
        <v>765</v>
      </c>
      <c r="C390" s="11" t="s">
        <v>726</v>
      </c>
      <c r="D390" s="11" t="s">
        <v>728</v>
      </c>
      <c r="E390" s="11" t="s">
        <v>729</v>
      </c>
      <c r="F390" s="11" t="s">
        <v>22</v>
      </c>
      <c r="G390" s="13">
        <v>258.69</v>
      </c>
      <c r="H390" s="14">
        <f>IF(G390&gt;1501,G390+G390*0.09,IF(G390&gt;1001,G390+G390*0.1,IF(G390&gt;801,G390+G390*0.11,IF(G390&gt;501,G390+G390*0.12,IF(G390&gt;351,G390+G390*0.13, IF(G390&gt;251,G390+G390*0.15, IF(G390&gt;151,G390+G390*0.17, IF(G390&gt;101,G390+G390*0.17))))))))</f>
        <v>297.49349999999998</v>
      </c>
      <c r="I390" s="14">
        <f t="shared" si="3"/>
        <v>365.91700500000002</v>
      </c>
      <c r="J390" s="11" t="s">
        <v>756</v>
      </c>
    </row>
    <row r="391" spans="1:10" ht="31.5" x14ac:dyDescent="0.25">
      <c r="A391" s="12">
        <v>389</v>
      </c>
      <c r="B391" s="11" t="s">
        <v>742</v>
      </c>
      <c r="C391" s="11" t="s">
        <v>743</v>
      </c>
      <c r="D391" s="11" t="s">
        <v>744</v>
      </c>
      <c r="E391" s="11" t="s">
        <v>744</v>
      </c>
      <c r="F391" s="11" t="s">
        <v>22</v>
      </c>
      <c r="G391" s="13">
        <v>186.16</v>
      </c>
      <c r="H391" s="14">
        <f t="shared" ref="H391:H396" si="4">IF(G391&gt;1501,G391+G391*0.09,IF(G391&gt;1001,G391+G391*0.1,IF(G391&gt;801,G391+G391*0.11,IF(G391&gt;501,G391+G391*0.12,IF(G391&gt;351,G391+G391*0.13, IF(G391&gt;251,G391+G391*0.15, IF(G391&gt;151,G391+G391*0.17, IF(G391&gt;101,G391+G391*0.15))))))))</f>
        <v>217.80719999999999</v>
      </c>
      <c r="I391" s="14">
        <f t="shared" si="3"/>
        <v>272.25900000000001</v>
      </c>
      <c r="J391" s="11" t="s">
        <v>756</v>
      </c>
    </row>
    <row r="392" spans="1:10" ht="31.5" x14ac:dyDescent="0.25">
      <c r="A392" s="12">
        <v>390</v>
      </c>
      <c r="B392" s="11" t="s">
        <v>745</v>
      </c>
      <c r="C392" s="11" t="s">
        <v>395</v>
      </c>
      <c r="D392" s="11" t="s">
        <v>64</v>
      </c>
      <c r="E392" s="11" t="s">
        <v>746</v>
      </c>
      <c r="F392" s="11" t="s">
        <v>22</v>
      </c>
      <c r="G392" s="13">
        <v>258.69</v>
      </c>
      <c r="H392" s="14">
        <f t="shared" si="4"/>
        <v>297.49349999999998</v>
      </c>
      <c r="I392" s="14">
        <f t="shared" si="3"/>
        <v>365.91700500000002</v>
      </c>
      <c r="J392" s="11" t="s">
        <v>756</v>
      </c>
    </row>
    <row r="393" spans="1:10" ht="47.25" x14ac:dyDescent="0.25">
      <c r="A393" s="12">
        <v>391</v>
      </c>
      <c r="B393" s="11" t="s">
        <v>747</v>
      </c>
      <c r="C393" s="11" t="s">
        <v>395</v>
      </c>
      <c r="D393" s="11" t="s">
        <v>748</v>
      </c>
      <c r="E393" s="11" t="s">
        <v>749</v>
      </c>
      <c r="F393" s="11" t="s">
        <v>22</v>
      </c>
      <c r="G393" s="13">
        <v>383.65</v>
      </c>
      <c r="H393" s="14">
        <f t="shared" si="4"/>
        <v>433.52449999999999</v>
      </c>
      <c r="I393" s="14">
        <f t="shared" si="3"/>
        <v>524.56464499999993</v>
      </c>
      <c r="J393" s="11" t="s">
        <v>756</v>
      </c>
    </row>
    <row r="394" spans="1:10" ht="47.25" x14ac:dyDescent="0.25">
      <c r="A394" s="12">
        <v>392</v>
      </c>
      <c r="B394" s="11" t="s">
        <v>750</v>
      </c>
      <c r="C394" s="11" t="s">
        <v>395</v>
      </c>
      <c r="D394" s="11" t="s">
        <v>588</v>
      </c>
      <c r="E394" s="11" t="s">
        <v>588</v>
      </c>
      <c r="F394" s="11" t="s">
        <v>22</v>
      </c>
      <c r="G394" s="13">
        <v>705.51</v>
      </c>
      <c r="H394" s="14">
        <f t="shared" si="4"/>
        <v>790.1712</v>
      </c>
      <c r="I394" s="14">
        <f t="shared" si="3"/>
        <v>948.20543999999995</v>
      </c>
      <c r="J394" s="11" t="s">
        <v>756</v>
      </c>
    </row>
    <row r="395" spans="1:10" ht="31.5" x14ac:dyDescent="0.25">
      <c r="A395" s="12">
        <v>393</v>
      </c>
      <c r="B395" s="11" t="s">
        <v>767</v>
      </c>
      <c r="C395" s="11" t="s">
        <v>751</v>
      </c>
      <c r="D395" s="11" t="s">
        <v>676</v>
      </c>
      <c r="E395" s="11" t="s">
        <v>752</v>
      </c>
      <c r="F395" s="11" t="s">
        <v>29</v>
      </c>
      <c r="G395" s="13">
        <v>360.77</v>
      </c>
      <c r="H395" s="14">
        <f t="shared" si="4"/>
        <v>407.67009999999999</v>
      </c>
      <c r="I395" s="14">
        <f t="shared" si="3"/>
        <v>493.280821</v>
      </c>
      <c r="J395" s="11" t="s">
        <v>756</v>
      </c>
    </row>
    <row r="396" spans="1:10" ht="38.25" customHeight="1" x14ac:dyDescent="0.25">
      <c r="A396" s="12">
        <v>394</v>
      </c>
      <c r="B396" s="11" t="s">
        <v>753</v>
      </c>
      <c r="C396" s="11" t="s">
        <v>590</v>
      </c>
      <c r="D396" s="11" t="s">
        <v>754</v>
      </c>
      <c r="E396" s="11" t="s">
        <v>754</v>
      </c>
      <c r="F396" s="11" t="s">
        <v>152</v>
      </c>
      <c r="G396" s="13">
        <v>215.41</v>
      </c>
      <c r="H396" s="14">
        <f t="shared" si="4"/>
        <v>252.02969999999999</v>
      </c>
      <c r="I396" s="14">
        <f t="shared" si="3"/>
        <v>309.996531</v>
      </c>
      <c r="J396" s="11" t="s">
        <v>756</v>
      </c>
    </row>
    <row r="397" spans="1:10" ht="38.25" customHeight="1" x14ac:dyDescent="0.25">
      <c r="A397" s="12">
        <v>395</v>
      </c>
      <c r="B397" s="11" t="s">
        <v>755</v>
      </c>
      <c r="C397" s="11" t="s">
        <v>590</v>
      </c>
      <c r="D397" s="11" t="s">
        <v>754</v>
      </c>
      <c r="E397" s="11" t="s">
        <v>754</v>
      </c>
      <c r="F397" s="11" t="s">
        <v>152</v>
      </c>
      <c r="G397" s="13">
        <v>104.41</v>
      </c>
      <c r="H397" s="14">
        <f>IF(G397&gt;1501,G397+G397*0.09,IF(G397&gt;1001,G397+G397*0.1,IF(G397&gt;801,G397+G397*0.11,IF(G397&gt;501,G397+G397*0.12,IF(G397&gt;351,G397+G397*0.13, IF(G397&gt;251,G397+G397*0.15, IF(G397&gt;151,G397+G397*0.17, IF(G397&gt;101,G397+G397*0.19))))))))</f>
        <v>124.2479</v>
      </c>
      <c r="I397" s="14">
        <f>IF(H397&gt;1501,H397+H397*0.17,IF(H397&gt;1001,H397+H397*0.18,IF(H397&gt;801,H397+H397*0.19,IF(H397&gt;501,H397+H397*0.2,IF(H397&gt;351,H397+H397*0.21, IF(H397&gt;251,H397+H397*0.23, IF(H397&gt;151,H397+H397*0.25, IF(H397&gt;101,H397+H397*0.27))))))))</f>
        <v>157.79483300000001</v>
      </c>
      <c r="J397" s="11" t="s">
        <v>756</v>
      </c>
    </row>
    <row r="398" spans="1:10" s="3" customFormat="1" ht="31.5" x14ac:dyDescent="0.25">
      <c r="A398" s="12">
        <v>396</v>
      </c>
      <c r="B398" s="18" t="s">
        <v>770</v>
      </c>
      <c r="C398" s="29" t="s">
        <v>771</v>
      </c>
      <c r="D398" s="18" t="s">
        <v>225</v>
      </c>
      <c r="E398" s="18" t="s">
        <v>225</v>
      </c>
      <c r="F398" s="18" t="s">
        <v>104</v>
      </c>
      <c r="G398" s="15">
        <v>479.45</v>
      </c>
      <c r="H398" s="14">
        <f>IF(G398&gt;1501,G398+G398*0.09,IF(G398&gt;1001,G398+G398*0.1,IF(G398&gt;801,G398+G398*0.11,IF(G398&gt;501,G398+G398*0.12,IF(G398&gt;351,G398+G398*0.13, IF(G398&gt;251,G398+G398*0.15, IF(G398&gt;151,G398+G398*0.17, IF(G398&gt;101,G398+G398*0.17))))))))</f>
        <v>541.77850000000001</v>
      </c>
      <c r="I398" s="14">
        <f>IF(H398&gt;1501,H398+H398*0.17,IF(H398&gt;1001,H398+H398*0.18,IF(H398&gt;801,H398+H398*0.19,IF(H398&gt;501,H398+H398*0.2,IF(H398&gt;351,H398+H398*0.21, IF(H398&gt;251,H398+H398*0.23, IF(H398&gt;151,H398+H398*0.25, IF(H398&gt;101,H398+H398*0.23))))))))</f>
        <v>650.13419999999996</v>
      </c>
      <c r="J398" s="18" t="s">
        <v>784</v>
      </c>
    </row>
    <row r="399" spans="1:10" ht="31.5" x14ac:dyDescent="0.25">
      <c r="A399" s="12">
        <v>397</v>
      </c>
      <c r="B399" s="18" t="s">
        <v>772</v>
      </c>
      <c r="C399" s="29" t="s">
        <v>771</v>
      </c>
      <c r="D399" s="18" t="s">
        <v>225</v>
      </c>
      <c r="E399" s="18" t="s">
        <v>225</v>
      </c>
      <c r="F399" s="18" t="s">
        <v>104</v>
      </c>
      <c r="G399" s="15">
        <v>579.16999999999996</v>
      </c>
      <c r="H399" s="14">
        <f>IF(G399&gt;1501,G399+G399*0.09,IF(G399&gt;1001,G399+G399*0.1,IF(G399&gt;801,G399+G399*0.11,IF(G399&gt;501,G399+G399*0.12,IF(G399&gt;351,G399+G399*0.13, IF(G399&gt;251,G399+G399*0.15, IF(G399&gt;151,G399+G399*0.17, IF(G399&gt;101,G399+G399*0.17))))))))</f>
        <v>648.67039999999997</v>
      </c>
      <c r="I399" s="14">
        <f>IF(H399&gt;1501,H399+H399*0.17,IF(H399&gt;1001,H399+H399*0.18,IF(H399&gt;801,H399+H399*0.19,IF(H399&gt;501,H399+H399*0.2,IF(H399&gt;351,H399+H399*0.21, IF(H399&gt;251,H399+H399*0.23, IF(H399&gt;151,H399+H399*0.25, IF(H399&gt;101,H399+H399*0.23))))))))</f>
        <v>778.40447999999992</v>
      </c>
      <c r="J399" s="18" t="s">
        <v>784</v>
      </c>
    </row>
    <row r="400" spans="1:10" ht="31.5" x14ac:dyDescent="0.25">
      <c r="A400" s="12">
        <v>398</v>
      </c>
      <c r="B400" s="18" t="s">
        <v>773</v>
      </c>
      <c r="C400" s="29" t="s">
        <v>774</v>
      </c>
      <c r="D400" s="11" t="s">
        <v>676</v>
      </c>
      <c r="E400" s="11" t="s">
        <v>676</v>
      </c>
      <c r="F400" s="11" t="s">
        <v>29</v>
      </c>
      <c r="G400" s="15">
        <v>2199.91</v>
      </c>
      <c r="H400" s="14">
        <f>IF(G400&gt;1501,G400+G400*0.09,IF(G400&gt;1001,G400+G400*0.1,IF(G400&gt;801,G400+G400*0.11,IF(G400&gt;501,G400+G400*0.12,IF(G400&gt;351,G400+G400*0.13, IF(G400&gt;251,G400+G400*0.15, IF(G400&gt;151,G400+G400*0.17, IF(G400&gt;101,G400+G400*0.1))))))))</f>
        <v>2397.9018999999998</v>
      </c>
      <c r="I400" s="14">
        <f>IF(H400&gt;1501,H400+H400*0.17,IF(H400&gt;1001,H400+H400*0.18,IF(H400&gt;801,H400+H400*0.19,IF(H400&gt;501,H400+H400*0.2,IF(H400&gt;351,H400+H400*0.21, IF(H400&gt;251,H400+H400*0.23, IF(H400&gt;151,H400+H400*0.25, IF(H400&gt;101,H400+H400*0.18))))))))</f>
        <v>2805.5452230000001</v>
      </c>
      <c r="J400" s="18" t="s">
        <v>784</v>
      </c>
    </row>
    <row r="401" spans="1:10" ht="31.5" x14ac:dyDescent="0.25">
      <c r="A401" s="12">
        <v>399</v>
      </c>
      <c r="B401" s="11" t="s">
        <v>775</v>
      </c>
      <c r="C401" s="18" t="s">
        <v>776</v>
      </c>
      <c r="D401" s="11" t="s">
        <v>676</v>
      </c>
      <c r="E401" s="11" t="s">
        <v>676</v>
      </c>
      <c r="F401" s="11" t="s">
        <v>29</v>
      </c>
      <c r="G401" s="15">
        <v>1461.35</v>
      </c>
      <c r="H401" s="14">
        <f>IF(G401&gt;1501,G401+G401*0.09,IF(G401&gt;1001,G401+G401*0.1,IF(G401&gt;801,G401+G401*0.11,IF(G401&gt;501,G401+G401*0.12,IF(G401&gt;351,G401+G401*0.13, IF(G401&gt;251,G401+G401*0.15, IF(G401&gt;151,G401+G401*0.17, IF(G401&gt;101,G401+G401*0.09))))))))</f>
        <v>1607.4849999999999</v>
      </c>
      <c r="I401" s="14">
        <f>IF(H401&gt;1501,H401+H401*0.17,IF(H401&gt;1001,H401+H401*0.18,IF(H401&gt;801,H401+H401*0.19,IF(H401&gt;501,H401+H401*0.2,IF(H401&gt;351,H401+H401*0.21, IF(H401&gt;251,H401+H401*0.23, IF(H401&gt;151,H401+H401*0.25, IF(H401&gt;101,H401+H401*0.18))))))))</f>
        <v>1880.7574499999998</v>
      </c>
      <c r="J401" s="18" t="s">
        <v>784</v>
      </c>
    </row>
    <row r="402" spans="1:10" ht="31.5" x14ac:dyDescent="0.25">
      <c r="A402" s="25">
        <v>400</v>
      </c>
      <c r="B402" s="18" t="s">
        <v>777</v>
      </c>
      <c r="C402" s="18" t="s">
        <v>778</v>
      </c>
      <c r="D402" s="18" t="s">
        <v>779</v>
      </c>
      <c r="E402" s="18" t="s">
        <v>779</v>
      </c>
      <c r="F402" s="18" t="s">
        <v>22</v>
      </c>
      <c r="G402" s="15">
        <v>1610.57</v>
      </c>
      <c r="H402" s="16">
        <v>1755.53</v>
      </c>
      <c r="I402" s="16">
        <v>2053.96</v>
      </c>
      <c r="J402" s="18" t="s">
        <v>933</v>
      </c>
    </row>
    <row r="403" spans="1:10" ht="31.5" x14ac:dyDescent="0.25">
      <c r="A403" s="12">
        <v>401</v>
      </c>
      <c r="B403" s="11" t="s">
        <v>780</v>
      </c>
      <c r="C403" s="30" t="s">
        <v>781</v>
      </c>
      <c r="D403" s="11" t="s">
        <v>779</v>
      </c>
      <c r="E403" s="11" t="s">
        <v>779</v>
      </c>
      <c r="F403" s="11" t="s">
        <v>22</v>
      </c>
      <c r="G403" s="13">
        <v>2431.81</v>
      </c>
      <c r="H403" s="14">
        <f>IF(G403&gt;1501,G403+G403*0.09,IF(G403&gt;1001,G403+G403*0.1,IF(G403&gt;801,G403+G403*0.11,IF(G403&gt;501,G403+G403*0.12,IF(G403&gt;351,G403+G403*0.13, IF(G403&gt;251,G403+G403*0.15, IF(G403&gt;151,G403+G403*0.17, IF(G403&gt;101,G403+G403*0.19))))))))</f>
        <v>2650.6729</v>
      </c>
      <c r="I403" s="14">
        <f>IF(H403&gt;1501,H403+H403*0.17,IF(H403&gt;1001,H403+H403*0.18,IF(H403&gt;801,H403+H403*0.19,IF(H403&gt;501,H403+H403*0.2,IF(H403&gt;351,H403+H403*0.21, IF(H403&gt;251,H403+H403*0.23, IF(H403&gt;151,H403+H403*0.25, IF(H403&gt;101,H403+H403*0.25))))))))</f>
        <v>3101.2872930000003</v>
      </c>
      <c r="J403" s="18" t="s">
        <v>784</v>
      </c>
    </row>
    <row r="404" spans="1:10" ht="31.5" x14ac:dyDescent="0.25">
      <c r="A404" s="12">
        <v>402</v>
      </c>
      <c r="B404" s="18" t="s">
        <v>785</v>
      </c>
      <c r="C404" s="11" t="s">
        <v>229</v>
      </c>
      <c r="D404" s="18" t="s">
        <v>782</v>
      </c>
      <c r="E404" s="18" t="s">
        <v>782</v>
      </c>
      <c r="F404" s="11" t="s">
        <v>22</v>
      </c>
      <c r="G404" s="15">
        <v>141.1</v>
      </c>
      <c r="H404" s="14">
        <v>167.91</v>
      </c>
      <c r="I404" s="14">
        <v>209.89</v>
      </c>
      <c r="J404" s="18" t="s">
        <v>784</v>
      </c>
    </row>
    <row r="405" spans="1:10" ht="31.5" x14ac:dyDescent="0.25">
      <c r="A405" s="12">
        <v>403</v>
      </c>
      <c r="B405" s="11" t="s">
        <v>787</v>
      </c>
      <c r="C405" s="11" t="s">
        <v>229</v>
      </c>
      <c r="D405" s="11" t="s">
        <v>69</v>
      </c>
      <c r="E405" s="11" t="s">
        <v>783</v>
      </c>
      <c r="F405" s="11" t="s">
        <v>14</v>
      </c>
      <c r="G405" s="15">
        <v>341.08</v>
      </c>
      <c r="H405" s="14">
        <f t="shared" ref="H405:H410" si="5">IF(G405&gt;1501,G405+G405*0.09,IF(G405&gt;1001,G405+G405*0.1,IF(G405&gt;801,G405+G405*0.11,IF(G405&gt;501,G405+G405*0.12,IF(G405&gt;351,G405+G405*0.13, IF(G405&gt;251,G405+G405*0.15, IF(G405&gt;151,G405+G405*0.17, IF(G405&gt;101,G405+G405*0.19))))))))</f>
        <v>392.24199999999996</v>
      </c>
      <c r="I405" s="14">
        <f t="shared" ref="I405:I410" si="6">IF(H405&gt;1501,H405+H405*0.17,IF(H405&gt;1001,H405+H405*0.18,IF(H405&gt;801,H405+H405*0.19,IF(H405&gt;501,H405+H405*0.2,IF(H405&gt;351,H405+H405*0.21, IF(H405&gt;251,H405+H405*0.23, IF(H405&gt;151,H405+H405*0.25, IF(H405&gt;101,H405+H405*0.25))))))))</f>
        <v>474.61281999999994</v>
      </c>
      <c r="J405" s="18" t="s">
        <v>784</v>
      </c>
    </row>
    <row r="406" spans="1:10" ht="31.5" x14ac:dyDescent="0.25">
      <c r="A406" s="12">
        <v>404</v>
      </c>
      <c r="B406" s="11" t="s">
        <v>786</v>
      </c>
      <c r="C406" s="11" t="s">
        <v>229</v>
      </c>
      <c r="D406" s="11" t="s">
        <v>69</v>
      </c>
      <c r="E406" s="11" t="s">
        <v>783</v>
      </c>
      <c r="F406" s="11" t="s">
        <v>14</v>
      </c>
      <c r="G406" s="15">
        <v>137.34</v>
      </c>
      <c r="H406" s="14">
        <f t="shared" si="5"/>
        <v>163.43459999999999</v>
      </c>
      <c r="I406" s="14">
        <f t="shared" si="6"/>
        <v>204.29325</v>
      </c>
      <c r="J406" s="18" t="s">
        <v>784</v>
      </c>
    </row>
    <row r="407" spans="1:10" ht="51.75" customHeight="1" x14ac:dyDescent="0.25">
      <c r="A407" s="12">
        <v>405</v>
      </c>
      <c r="B407" s="18" t="s">
        <v>788</v>
      </c>
      <c r="C407" s="18" t="s">
        <v>571</v>
      </c>
      <c r="D407" s="18" t="s">
        <v>290</v>
      </c>
      <c r="E407" s="18" t="s">
        <v>290</v>
      </c>
      <c r="F407" s="18" t="s">
        <v>56</v>
      </c>
      <c r="G407" s="15">
        <v>257.08</v>
      </c>
      <c r="H407" s="14">
        <f t="shared" si="5"/>
        <v>295.642</v>
      </c>
      <c r="I407" s="14">
        <f t="shared" si="6"/>
        <v>363.63965999999999</v>
      </c>
      <c r="J407" s="18" t="s">
        <v>784</v>
      </c>
    </row>
    <row r="408" spans="1:10" ht="31.5" x14ac:dyDescent="0.25">
      <c r="A408" s="12">
        <v>406</v>
      </c>
      <c r="B408" s="11" t="s">
        <v>818</v>
      </c>
      <c r="C408" s="11" t="s">
        <v>789</v>
      </c>
      <c r="D408" s="11" t="s">
        <v>790</v>
      </c>
      <c r="E408" s="11" t="s">
        <v>790</v>
      </c>
      <c r="F408" s="11" t="s">
        <v>791</v>
      </c>
      <c r="G408" s="13">
        <v>332.47</v>
      </c>
      <c r="H408" s="14">
        <f t="shared" si="5"/>
        <v>382.34050000000002</v>
      </c>
      <c r="I408" s="14">
        <f t="shared" si="6"/>
        <v>462.63200500000005</v>
      </c>
      <c r="J408" s="18" t="s">
        <v>896</v>
      </c>
    </row>
    <row r="409" spans="1:10" ht="31.5" x14ac:dyDescent="0.25">
      <c r="A409" s="12">
        <v>407</v>
      </c>
      <c r="B409" s="11" t="s">
        <v>817</v>
      </c>
      <c r="C409" s="11" t="s">
        <v>789</v>
      </c>
      <c r="D409" s="11" t="s">
        <v>790</v>
      </c>
      <c r="E409" s="11" t="s">
        <v>790</v>
      </c>
      <c r="F409" s="11" t="s">
        <v>791</v>
      </c>
      <c r="G409" s="13">
        <v>498.23</v>
      </c>
      <c r="H409" s="14">
        <f t="shared" si="5"/>
        <v>562.99990000000003</v>
      </c>
      <c r="I409" s="14">
        <f t="shared" si="6"/>
        <v>675.59987999999998</v>
      </c>
      <c r="J409" s="18" t="s">
        <v>896</v>
      </c>
    </row>
    <row r="410" spans="1:10" ht="31.5" x14ac:dyDescent="0.25">
      <c r="A410" s="12">
        <v>408</v>
      </c>
      <c r="B410" s="11" t="s">
        <v>816</v>
      </c>
      <c r="C410" s="11" t="s">
        <v>789</v>
      </c>
      <c r="D410" s="11" t="s">
        <v>790</v>
      </c>
      <c r="E410" s="11" t="s">
        <v>790</v>
      </c>
      <c r="F410" s="11" t="s">
        <v>791</v>
      </c>
      <c r="G410" s="13">
        <v>576.4</v>
      </c>
      <c r="H410" s="14">
        <f t="shared" si="5"/>
        <v>645.56799999999998</v>
      </c>
      <c r="I410" s="14">
        <f t="shared" si="6"/>
        <v>774.6816</v>
      </c>
      <c r="J410" s="18" t="s">
        <v>896</v>
      </c>
    </row>
    <row r="411" spans="1:10" ht="47.25" x14ac:dyDescent="0.25">
      <c r="A411" s="12">
        <v>409</v>
      </c>
      <c r="B411" s="11" t="s">
        <v>792</v>
      </c>
      <c r="C411" s="18" t="s">
        <v>793</v>
      </c>
      <c r="D411" s="18" t="s">
        <v>9</v>
      </c>
      <c r="E411" s="18" t="s">
        <v>794</v>
      </c>
      <c r="F411" s="11" t="s">
        <v>212</v>
      </c>
      <c r="G411" s="13">
        <v>1017.52</v>
      </c>
      <c r="H411" s="14">
        <f>IF(G411&gt;1501,G411+G411*0.09,IF(G411&gt;1001,G411+G411*0.1,IF(G411&gt;801,G411+G411*0.11,IF(G411&gt;501,G411+G411*0.12,IF(G411&gt;351,G411+G411*0.13, IF(G411&gt;251,G411+G411*0.15, IF(G411&gt;151,G411+G411*0.17, IF(G411&gt;101,G411+G411*0.1))))))))</f>
        <v>1119.2719999999999</v>
      </c>
      <c r="I411" s="14">
        <f>IF(H411&gt;1501,H411+H411*0.17,IF(H411&gt;1001,H411+H411*0.18,IF(H411&gt;801,H411+H411*0.19,IF(H411&gt;501,H411+H411*0.2,IF(H411&gt;351,H411+H411*0.21, IF(H411&gt;251,H411+H411*0.23, IF(H411&gt;151,H411+H411*0.25, IF(H411&gt;101,H411+H411*0.18))))))))</f>
        <v>1320.7409599999999</v>
      </c>
      <c r="J411" s="18" t="s">
        <v>896</v>
      </c>
    </row>
    <row r="412" spans="1:10" ht="31.5" x14ac:dyDescent="0.25">
      <c r="A412" s="12">
        <v>410</v>
      </c>
      <c r="B412" s="18" t="s">
        <v>795</v>
      </c>
      <c r="C412" s="11" t="s">
        <v>796</v>
      </c>
      <c r="D412" s="18" t="s">
        <v>797</v>
      </c>
      <c r="E412" s="18" t="s">
        <v>797</v>
      </c>
      <c r="F412" s="11" t="s">
        <v>22</v>
      </c>
      <c r="G412" s="13">
        <v>565.1</v>
      </c>
      <c r="H412" s="14">
        <f>IF(G412&gt;1501,G412+G412*0.09,IF(G412&gt;1001,G412+G412*0.1,IF(G412&gt;801,G412+G412*0.11,IF(G412&gt;501,G412+G412*0.12,IF(G412&gt;351,G412+G412*0.13, IF(G412&gt;251,G412+G412*0.15, IF(G412&gt;151,G412+G412*0.17, IF(G412&gt;101,G412+G412*0.1))))))))</f>
        <v>632.91200000000003</v>
      </c>
      <c r="I412" s="14">
        <f>IF(H412&gt;1501,H412+H412*0.17,IF(H412&gt;1001,H412+H412*0.18,IF(H412&gt;801,H412+H412*0.19,IF(H412&gt;501,H412+H412*0.2,IF(H412&gt;351,H412+H412*0.21, IF(H412&gt;251,H412+H412*0.23, IF(H412&gt;151,H412+H412*0.25, IF(H412&gt;101,H412+H412*0.18))))))))</f>
        <v>759.49440000000004</v>
      </c>
      <c r="J412" s="18" t="s">
        <v>896</v>
      </c>
    </row>
    <row r="413" spans="1:10" ht="47.25" x14ac:dyDescent="0.25">
      <c r="A413" s="12">
        <v>411</v>
      </c>
      <c r="B413" s="11" t="s">
        <v>798</v>
      </c>
      <c r="C413" s="18" t="s">
        <v>799</v>
      </c>
      <c r="D413" s="11" t="s">
        <v>800</v>
      </c>
      <c r="E413" s="11" t="s">
        <v>800</v>
      </c>
      <c r="F413" s="11" t="s">
        <v>43</v>
      </c>
      <c r="G413" s="13">
        <v>640.45000000000005</v>
      </c>
      <c r="H413" s="14">
        <f>IF(G413&gt;1501,G413+G413*0.09,IF(G413&gt;1001,G413+G413*0.1,IF(G413&gt;801,G413+G413*0.11,IF(G413&gt;501,G413+G413*0.12,IF(G413&gt;351,G413+G413*0.13, IF(G413&gt;251,G413+G413*0.15, IF(G413&gt;151,G413+G413*0.17, IF(G413&gt;101,G413+G413*0.1))))))))</f>
        <v>717.30400000000009</v>
      </c>
      <c r="I413" s="14">
        <f>IF(H413&gt;1501,H413+H413*0.17,IF(H413&gt;1001,H413+H413*0.18,IF(H413&gt;801,H413+H413*0.19,IF(H413&gt;501,H413+H413*0.2,IF(H413&gt;351,H413+H413*0.21, IF(H413&gt;251,H413+H413*0.23, IF(H413&gt;151,H413+H413*0.25, IF(H413&gt;101,H413+H413*0.18))))))))</f>
        <v>860.76480000000015</v>
      </c>
      <c r="J413" s="18" t="s">
        <v>896</v>
      </c>
    </row>
    <row r="414" spans="1:10" ht="63" x14ac:dyDescent="0.25">
      <c r="A414" s="12">
        <v>412</v>
      </c>
      <c r="B414" s="18" t="s">
        <v>801</v>
      </c>
      <c r="C414" s="18" t="s">
        <v>802</v>
      </c>
      <c r="D414" s="18" t="s">
        <v>779</v>
      </c>
      <c r="E414" s="18" t="s">
        <v>779</v>
      </c>
      <c r="F414" s="11" t="s">
        <v>22</v>
      </c>
      <c r="G414" s="13">
        <v>669.66</v>
      </c>
      <c r="H414" s="14">
        <f>IF(G414&gt;1501,G414+G414*0.09,IF(G414&gt;1001,G414+G414*0.1,IF(G414&gt;801,G414+G414*0.11,IF(G414&gt;501,G414+G414*0.12,IF(G414&gt;351,G414+G414*0.13, IF(G414&gt;251,G414+G414*0.15, IF(G414&gt;151,G414+G414*0.17, IF(G414&gt;101,G414+G414*0.19))))))))</f>
        <v>750.01919999999996</v>
      </c>
      <c r="I414" s="14">
        <f>IF(H414&gt;1501,H414+H414*0.17,IF(H414&gt;1001,H414+H414*0.18,IF(H414&gt;801,H414+H414*0.19,IF(H414&gt;501,H414+H414*0.2,IF(H414&gt;351,H414+H414*0.21, IF(H414&gt;251,H414+H414*0.23, IF(H414&gt;151,H414+H414*0.25, IF(H414&gt;101,H414+H414*0.25))))))))</f>
        <v>900.02303999999992</v>
      </c>
      <c r="J414" s="18" t="s">
        <v>896</v>
      </c>
    </row>
    <row r="415" spans="1:10" ht="47.25" x14ac:dyDescent="0.25">
      <c r="A415" s="12">
        <v>413</v>
      </c>
      <c r="B415" s="11" t="s">
        <v>803</v>
      </c>
      <c r="C415" s="11" t="s">
        <v>799</v>
      </c>
      <c r="D415" s="18" t="s">
        <v>804</v>
      </c>
      <c r="E415" s="18" t="s">
        <v>804</v>
      </c>
      <c r="F415" s="11" t="s">
        <v>162</v>
      </c>
      <c r="G415" s="13">
        <v>630.95000000000005</v>
      </c>
      <c r="H415" s="14">
        <f>IF(G415&gt;1501,G415+G415*0.09,IF(G415&gt;1001,G415+G415*0.1,IF(G415&gt;801,G415+G415*0.11,IF(G415&gt;501,G415+G415*0.12,IF(G415&gt;351,G415+G415*0.13, IF(G415&gt;251,G415+G415*0.15, IF(G415&gt;151,G415+G415*0.17, IF(G415&gt;101,G415+G415*0.1))))))))</f>
        <v>706.66399999999999</v>
      </c>
      <c r="I415" s="14">
        <f>IF(H415&gt;1501,H415+H415*0.17,IF(H415&gt;1001,H415+H415*0.18,IF(H415&gt;801,H415+H415*0.19,IF(H415&gt;501,H415+H415*0.2,IF(H415&gt;351,H415+H415*0.21, IF(H415&gt;251,H415+H415*0.23, IF(H415&gt;151,H415+H415*0.25, IF(H415&gt;101,H415+H415*0.18))))))))</f>
        <v>847.99680000000001</v>
      </c>
      <c r="J415" s="18" t="s">
        <v>896</v>
      </c>
    </row>
    <row r="416" spans="1:10" ht="63" x14ac:dyDescent="0.25">
      <c r="A416" s="12">
        <v>414</v>
      </c>
      <c r="B416" s="11" t="s">
        <v>805</v>
      </c>
      <c r="C416" s="11" t="s">
        <v>799</v>
      </c>
      <c r="D416" s="11" t="s">
        <v>806</v>
      </c>
      <c r="E416" s="11" t="s">
        <v>806</v>
      </c>
      <c r="F416" s="11" t="s">
        <v>22</v>
      </c>
      <c r="G416" s="13">
        <v>753.47</v>
      </c>
      <c r="H416" s="14">
        <f>IF(G416&gt;1501,G416+G416*0.09,IF(G416&gt;1001,G416+G416*0.1,IF(G416&gt;801,G416+G416*0.11,IF(G416&gt;501,G416+G416*0.12,IF(G416&gt;351,G416+G416*0.13, IF(G416&gt;251,G416+G416*0.15, IF(G416&gt;151,G416+G416*0.17, IF(G416&gt;101,G416+G416*0.1))))))))</f>
        <v>843.88639999999998</v>
      </c>
      <c r="I416" s="14">
        <f>IF(H416&gt;1501,H416+H416*0.17,IF(H416&gt;1001,H416+H416*0.18,IF(H416&gt;801,H416+H416*0.19,IF(H416&gt;501,H416+H416*0.2,IF(H416&gt;351,H416+H416*0.21, IF(H416&gt;251,H416+H416*0.23, IF(H416&gt;151,H416+H416*0.25, IF(H416&gt;101,H416+H416*0.18))))))))</f>
        <v>1004.2248159999999</v>
      </c>
      <c r="J416" s="18" t="s">
        <v>896</v>
      </c>
    </row>
    <row r="417" spans="1:10" ht="47.25" x14ac:dyDescent="0.25">
      <c r="A417" s="12">
        <v>415</v>
      </c>
      <c r="B417" s="18" t="s">
        <v>807</v>
      </c>
      <c r="C417" s="18" t="s">
        <v>808</v>
      </c>
      <c r="D417" s="11" t="s">
        <v>809</v>
      </c>
      <c r="E417" s="11" t="s">
        <v>809</v>
      </c>
      <c r="F417" s="18" t="s">
        <v>43</v>
      </c>
      <c r="G417" s="13">
        <v>2213.31</v>
      </c>
      <c r="H417" s="14">
        <f>IF(G417&gt;1501,G417+G417*0.09,IF(G417&gt;1001,G417+G417*0.1,IF(G417&gt;801,G417+G417*0.11,IF(G417&gt;501,G417+G417*0.12,IF(G417&gt;351,G417+G417*0.13, IF(G417&gt;251,G417+G417*0.15, IF(G417&gt;151,G417+G417*0.17, IF(G417&gt;101,G417+G417*0.19))))))))</f>
        <v>2412.5079000000001</v>
      </c>
      <c r="I417" s="14">
        <f>IF(H417&gt;1501,H417+H417*0.17,IF(H417&gt;1001,H417+H417*0.18,IF(H417&gt;801,H417+H417*0.19,IF(H417&gt;501,H417+H417*0.2,IF(H417&gt;351,H417+H417*0.21, IF(H417&gt;251,H417+H417*0.23, IF(H417&gt;151,H417+H417*0.25, IF(H417&gt;101,H417+H417*0.25))))))))</f>
        <v>2822.634243</v>
      </c>
      <c r="J417" s="18" t="s">
        <v>896</v>
      </c>
    </row>
    <row r="418" spans="1:10" ht="31.5" x14ac:dyDescent="0.25">
      <c r="A418" s="12">
        <v>416</v>
      </c>
      <c r="B418" s="11" t="s">
        <v>810</v>
      </c>
      <c r="C418" s="11" t="s">
        <v>811</v>
      </c>
      <c r="D418" s="11" t="s">
        <v>534</v>
      </c>
      <c r="E418" s="11" t="s">
        <v>534</v>
      </c>
      <c r="F418" s="11" t="s">
        <v>535</v>
      </c>
      <c r="G418" s="13">
        <v>248.64</v>
      </c>
      <c r="H418" s="14">
        <f>IF(G418&gt;1501,G418+G418*0.09,IF(G418&gt;1001,G418+G418*0.1,IF(G418&gt;801,G418+G418*0.11,IF(G418&gt;501,G418+G418*0.12,IF(G418&gt;351,G418+G418*0.13, IF(G418&gt;251,G418+G418*0.15, IF(G418&gt;151,G418+G418*0.17, IF(G418&gt;101,G418+G418*0.1))))))))</f>
        <v>290.90879999999999</v>
      </c>
      <c r="I418" s="14">
        <f>IF(H418&gt;1501,H418+H418*0.17,IF(H418&gt;1001,H418+H418*0.18,IF(H418&gt;801,H418+H418*0.19,IF(H418&gt;501,H418+H418*0.2,IF(H418&gt;351,H418+H418*0.21, IF(H418&gt;251,H418+H418*0.23, IF(H418&gt;151,H418+H418*0.25, IF(H418&gt;101,H418+H418*0.18))))))))</f>
        <v>357.81782399999997</v>
      </c>
      <c r="J418" s="18" t="s">
        <v>896</v>
      </c>
    </row>
    <row r="419" spans="1:10" ht="31.5" x14ac:dyDescent="0.25">
      <c r="A419" s="12">
        <v>417</v>
      </c>
      <c r="B419" s="11" t="s">
        <v>812</v>
      </c>
      <c r="C419" s="11" t="s">
        <v>811</v>
      </c>
      <c r="D419" s="11" t="s">
        <v>534</v>
      </c>
      <c r="E419" s="11" t="s">
        <v>534</v>
      </c>
      <c r="F419" s="11" t="s">
        <v>535</v>
      </c>
      <c r="G419" s="13">
        <v>1244.1600000000001</v>
      </c>
      <c r="H419" s="14">
        <f>IF(G419&gt;1501,G419+G419*0.09,IF(G419&gt;1001,G419+G419*0.1,IF(G419&gt;801,G419+G419*0.11,IF(G419&gt;501,G419+G419*0.12,IF(G419&gt;351,G419+G419*0.13, IF(G419&gt;251,G419+G419*0.15, IF(G419&gt;151,G419+G419*0.17, IF(G419&gt;101,G419+G419*0.1))))))))</f>
        <v>1368.576</v>
      </c>
      <c r="I419" s="14">
        <f>IF(H419&gt;1501,H419+H419*0.17,IF(H419&gt;1001,H419+H419*0.18,IF(H419&gt;801,H419+H419*0.19,IF(H419&gt;501,H419+H419*0.2,IF(H419&gt;351,H419+H419*0.21, IF(H419&gt;251,H419+H419*0.23, IF(H419&gt;151,H419+H419*0.25, IF(H419&gt;101,H419+H419*0.18))))))))</f>
        <v>1614.91968</v>
      </c>
      <c r="J419" s="18" t="s">
        <v>896</v>
      </c>
    </row>
    <row r="420" spans="1:10" ht="31.5" x14ac:dyDescent="0.25">
      <c r="A420" s="12">
        <v>418</v>
      </c>
      <c r="B420" s="11" t="s">
        <v>813</v>
      </c>
      <c r="C420" s="11" t="s">
        <v>811</v>
      </c>
      <c r="D420" s="11" t="s">
        <v>534</v>
      </c>
      <c r="E420" s="11" t="s">
        <v>534</v>
      </c>
      <c r="F420" s="11" t="s">
        <v>535</v>
      </c>
      <c r="G420" s="13">
        <v>2488.3200000000002</v>
      </c>
      <c r="H420" s="14">
        <f>IF(G420&gt;1501,G420+G420*0.09,IF(G420&gt;1001,G420+G420*0.1,IF(G420&gt;801,G420+G420*0.11,IF(G420&gt;501,G420+G420*0.12,IF(G420&gt;351,G420+G420*0.13, IF(G420&gt;251,G420+G420*0.15, IF(G420&gt;151,G420+G420*0.17, IF(G420&gt;101,G420+G420*0.1))))))))</f>
        <v>2712.2688000000003</v>
      </c>
      <c r="I420" s="14">
        <f>IF(H420&gt;1501,H420+H420*0.17,IF(H420&gt;1001,H420+H420*0.18,IF(H420&gt;801,H420+H420*0.19,IF(H420&gt;501,H420+H420*0.2,IF(H420&gt;351,H420+H420*0.21, IF(H420&gt;251,H420+H420*0.23, IF(H420&gt;151,H420+H420*0.25, IF(H420&gt;101,H420+H420*0.18))))))))</f>
        <v>3173.3544960000004</v>
      </c>
      <c r="J420" s="18" t="s">
        <v>896</v>
      </c>
    </row>
    <row r="421" spans="1:10" ht="47.25" x14ac:dyDescent="0.25">
      <c r="A421" s="12">
        <v>419</v>
      </c>
      <c r="B421" s="11" t="s">
        <v>814</v>
      </c>
      <c r="C421" s="11" t="s">
        <v>815</v>
      </c>
      <c r="D421" s="11" t="s">
        <v>797</v>
      </c>
      <c r="E421" s="11" t="s">
        <v>797</v>
      </c>
      <c r="F421" s="11" t="s">
        <v>22</v>
      </c>
      <c r="G421" s="13">
        <v>635.74</v>
      </c>
      <c r="H421" s="14">
        <f>IF(G421&gt;1501,G421+G421*0.09,IF(G421&gt;1001,G421+G421*0.1,IF(G421&gt;801,G421+G421*0.11,IF(G421&gt;501,G421+G421*0.12,IF(G421&gt;351,G421+G421*0.13, IF(G421&gt;251,G421+G421*0.15, IF(G421&gt;151,G421+G421*0.17, IF(G421&gt;101,G421+G421*0.1))))))))</f>
        <v>712.02880000000005</v>
      </c>
      <c r="I421" s="14">
        <f>IF(H421&gt;1501,H421+H421*0.17,IF(H421&gt;1001,H421+H421*0.18,IF(H421&gt;801,H421+H421*0.19,IF(H421&gt;501,H421+H421*0.2,IF(H421&gt;351,H421+H421*0.21, IF(H421&gt;251,H421+H421*0.23, IF(H421&gt;151,H421+H421*0.25, IF(H421&gt;101,H421+H421*0.18))))))))</f>
        <v>854.43456000000003</v>
      </c>
      <c r="J421" s="18" t="s">
        <v>896</v>
      </c>
    </row>
    <row r="422" spans="1:10" ht="47.25" x14ac:dyDescent="0.25">
      <c r="A422" s="12">
        <v>420</v>
      </c>
      <c r="B422" s="11" t="s">
        <v>825</v>
      </c>
      <c r="C422" s="11" t="s">
        <v>826</v>
      </c>
      <c r="D422" s="11" t="s">
        <v>827</v>
      </c>
      <c r="E422" s="11" t="s">
        <v>828</v>
      </c>
      <c r="F422" s="11" t="s">
        <v>29</v>
      </c>
      <c r="G422" s="13">
        <v>101</v>
      </c>
      <c r="H422" s="31">
        <v>120.19</v>
      </c>
      <c r="I422" s="31">
        <v>152.63999999999999</v>
      </c>
      <c r="J422" s="11" t="s">
        <v>897</v>
      </c>
    </row>
    <row r="423" spans="1:10" ht="31.5" x14ac:dyDescent="0.25">
      <c r="A423" s="12">
        <v>421</v>
      </c>
      <c r="B423" s="11" t="s">
        <v>829</v>
      </c>
      <c r="C423" s="11" t="s">
        <v>830</v>
      </c>
      <c r="D423" s="11" t="s">
        <v>831</v>
      </c>
      <c r="E423" s="11" t="s">
        <v>832</v>
      </c>
      <c r="F423" s="11" t="s">
        <v>125</v>
      </c>
      <c r="G423" s="13">
        <v>109.57</v>
      </c>
      <c r="H423" s="31">
        <f>IF(G423&gt;1501,G423+G423*0.09,IF(G423&gt;1001,G423+G423*0.1,IF(G423&gt;801,G423+G423*0.11,IF(G423&gt;501,G423+G423*0.12,IF(G423&gt;351,G423+G423*0.13,IF(G423&gt;251,G423+G423*0.15,IF(G423&gt;151,G423+G423*0.17,IF(G423&gt;101,G423+G423*0.19))))))))</f>
        <v>130.38829999999999</v>
      </c>
      <c r="I423" s="31">
        <f>IF(H423&gt;1501,H423+H423*0.17,IF(H423&gt;1001,H423+H423*0.18,IF(H423&gt;801,H423+H423*0.19,IF(H423&gt;501,H423+H423*0.2,IF(H423&gt;351,H423+H423*0.21,IF(H423&gt;251,H423+H423*0.23,IF(H423&gt;151,H423+H423*0.25,IF(H423&gt;101,H423+H423*0.27))))))))</f>
        <v>165.593141</v>
      </c>
      <c r="J423" s="11" t="s">
        <v>897</v>
      </c>
    </row>
    <row r="424" spans="1:10" ht="47.25" x14ac:dyDescent="0.25">
      <c r="A424" s="12">
        <v>422</v>
      </c>
      <c r="B424" s="11" t="s">
        <v>833</v>
      </c>
      <c r="C424" s="11" t="s">
        <v>702</v>
      </c>
      <c r="D424" s="11" t="s">
        <v>834</v>
      </c>
      <c r="E424" s="11" t="s">
        <v>834</v>
      </c>
      <c r="F424" s="11" t="s">
        <v>125</v>
      </c>
      <c r="G424" s="13">
        <v>115.39</v>
      </c>
      <c r="H424" s="31">
        <f>IF(G424&gt;1501,G424+G424*0.09,IF(G424&gt;1001,G424+G424*0.1,IF(G424&gt;801,G424+G424*0.11,IF(G424&gt;501,G424+G424*0.12,IF(G424&gt;351,G424+G424*0.13,IF(G424&gt;251,G424+G424*0.15,IF(G424&gt;151,G424+G424*0.17,IF(G424&gt;101,G424+G424*0.19))))))))</f>
        <v>137.3141</v>
      </c>
      <c r="I424" s="31">
        <f>IF(H424&gt;1501,H424+H424*0.17,IF(H424&gt;1001,H424+H424*0.18,IF(H424&gt;801,H424+H424*0.19,IF(H424&gt;501,H424+H424*0.2,IF(H424&gt;351,H424+H424*0.21,IF(H424&gt;251,H424+H424*0.23,IF(H424&gt;151,H424+H424*0.25,IF(H424&gt;101,H424+H424*0.27))))))))</f>
        <v>174.38890699999999</v>
      </c>
      <c r="J424" s="11" t="s">
        <v>897</v>
      </c>
    </row>
    <row r="425" spans="1:10" ht="31.5" x14ac:dyDescent="0.25">
      <c r="A425" s="12">
        <v>423</v>
      </c>
      <c r="B425" s="11" t="s">
        <v>836</v>
      </c>
      <c r="C425" s="11" t="s">
        <v>835</v>
      </c>
      <c r="D425" s="11" t="s">
        <v>837</v>
      </c>
      <c r="E425" s="11" t="s">
        <v>837</v>
      </c>
      <c r="F425" s="11" t="s">
        <v>791</v>
      </c>
      <c r="G425" s="13">
        <v>991.14</v>
      </c>
      <c r="H425" s="14">
        <f>IF(G425&gt;1501,G425+G425*0.09,IF(G425&gt;1001,G425+G425*0.1,IF(G425&gt;801,G425+G425*0.11,IF(G425&gt;501,G425+G425*0.12,IF(G425&gt;351,G425+G425*0.13, IF(G425&gt;251,G425+G425*0.15, IF(G425&gt;151,G425+G425*0.17, IF(G425&gt;101,G425+G425*0.11))))))))</f>
        <v>1100.1654000000001</v>
      </c>
      <c r="I425" s="14">
        <f t="shared" ref="I425:I430" si="7">IF(H425&gt;1501,H425+H425*0.17,IF(H425&gt;1001,H425+H425*0.18,IF(H425&gt;801,H425+H425*0.19,IF(H425&gt;501,H425+H425*0.2,IF(H425&gt;351,H425+H425*0.21, IF(H425&gt;251,H425+H425*0.23, IF(H425&gt;151,H425+H425*0.25, IF(H425&gt;101,H425+H425*0.27))))))))</f>
        <v>1298.1951720000002</v>
      </c>
      <c r="J425" s="11" t="s">
        <v>897</v>
      </c>
    </row>
    <row r="426" spans="1:10" ht="31.5" x14ac:dyDescent="0.25">
      <c r="A426" s="12">
        <v>424</v>
      </c>
      <c r="B426" s="11" t="s">
        <v>838</v>
      </c>
      <c r="C426" s="11" t="s">
        <v>835</v>
      </c>
      <c r="D426" s="11" t="s">
        <v>839</v>
      </c>
      <c r="E426" s="11" t="s">
        <v>839</v>
      </c>
      <c r="F426" s="11" t="s">
        <v>162</v>
      </c>
      <c r="G426" s="13">
        <v>1110.26</v>
      </c>
      <c r="H426" s="14">
        <f>IF(G426&gt;1501,G426+G426*0.09,IF(G426&gt;1001,G426+G426*0.1,IF(G426&gt;801,G426+G426*0.11,IF(G426&gt;501,G426+G426*0.12,IF(G426&gt;351,G426+G426*0.13, IF(G426&gt;251,G426+G426*0.15, IF(G426&gt;151,G426+G426*0.17, IF(G426&gt;101,G426+G426*0.11))))))))</f>
        <v>1221.2860000000001</v>
      </c>
      <c r="I426" s="14">
        <f t="shared" si="7"/>
        <v>1441.1174800000001</v>
      </c>
      <c r="J426" s="11" t="s">
        <v>897</v>
      </c>
    </row>
    <row r="427" spans="1:10" ht="31.5" x14ac:dyDescent="0.25">
      <c r="A427" s="12">
        <v>425</v>
      </c>
      <c r="B427" s="11" t="s">
        <v>840</v>
      </c>
      <c r="C427" s="11" t="s">
        <v>237</v>
      </c>
      <c r="D427" s="11" t="s">
        <v>841</v>
      </c>
      <c r="E427" s="11" t="s">
        <v>841</v>
      </c>
      <c r="F427" s="11" t="s">
        <v>132</v>
      </c>
      <c r="G427" s="13">
        <v>150.69</v>
      </c>
      <c r="H427" s="14">
        <f>IF(G427&gt;1501,G427+G427*0.09,IF(G427&gt;1001,G427+G427*0.1,IF(G427&gt;801,G427+G427*0.11,IF(G427&gt;501,G427+G427*0.12,IF(G427&gt;351,G427+G427*0.13, IF(G427&gt;251,G427+G427*0.15, IF(G427&gt;151,G427+G427*0.17, IF(G427&gt;101,G427+G427*0.19))))))))</f>
        <v>179.3211</v>
      </c>
      <c r="I427" s="14">
        <f t="shared" si="7"/>
        <v>224.151375</v>
      </c>
      <c r="J427" s="11" t="s">
        <v>897</v>
      </c>
    </row>
    <row r="428" spans="1:10" ht="47.25" x14ac:dyDescent="0.25">
      <c r="A428" s="12">
        <v>426</v>
      </c>
      <c r="B428" s="11" t="s">
        <v>843</v>
      </c>
      <c r="C428" s="11" t="s">
        <v>842</v>
      </c>
      <c r="D428" s="11" t="s">
        <v>260</v>
      </c>
      <c r="E428" s="11" t="s">
        <v>42</v>
      </c>
      <c r="F428" s="11" t="s">
        <v>43</v>
      </c>
      <c r="G428" s="13">
        <v>250.53</v>
      </c>
      <c r="H428" s="14">
        <f>IF(G428&gt;1501,G428+G428*0.09,IF(G428&gt;1001,G428+G428*0.1,IF(G428&gt;801,G428+G428*0.11,IF(G428&gt;501,G428+G428*0.12,IF(G428&gt;351,G428+G428*0.13, IF(G428&gt;251,G428+G428*0.15, IF(G428&gt;151,G428+G428*0.17, IF(G428&gt;101,G428+G428*0.19))))))))</f>
        <v>293.12009999999998</v>
      </c>
      <c r="I428" s="14">
        <f t="shared" si="7"/>
        <v>360.53772299999997</v>
      </c>
      <c r="J428" s="11" t="s">
        <v>897</v>
      </c>
    </row>
    <row r="429" spans="1:10" ht="31.5" x14ac:dyDescent="0.25">
      <c r="A429" s="12">
        <v>427</v>
      </c>
      <c r="B429" s="11" t="s">
        <v>844</v>
      </c>
      <c r="C429" s="11" t="s">
        <v>207</v>
      </c>
      <c r="D429" s="11" t="s">
        <v>134</v>
      </c>
      <c r="E429" s="11" t="s">
        <v>134</v>
      </c>
      <c r="F429" s="11" t="s">
        <v>135</v>
      </c>
      <c r="G429" s="13">
        <v>281.42</v>
      </c>
      <c r="H429" s="14">
        <f>IF(G429&gt;1501,G429+G429*0.09,IF(G429&gt;1001,G429+G429*0.1,IF(G429&gt;801,G429+G429*0.11,IF(G429&gt;501,G429+G429*0.12,IF(G429&gt;351,G429+G429*0.13, IF(G429&gt;251,G429+G429*0.15, IF(G429&gt;151,G429+G429*0.17, IF(G429&gt;101,G429+G429*0.19))))))))</f>
        <v>323.63300000000004</v>
      </c>
      <c r="I429" s="14">
        <f t="shared" si="7"/>
        <v>398.06859000000009</v>
      </c>
      <c r="J429" s="11" t="s">
        <v>897</v>
      </c>
    </row>
    <row r="430" spans="1:10" ht="31.5" x14ac:dyDescent="0.25">
      <c r="A430" s="12">
        <v>428</v>
      </c>
      <c r="B430" s="11" t="s">
        <v>845</v>
      </c>
      <c r="C430" s="11" t="s">
        <v>846</v>
      </c>
      <c r="D430" s="11" t="s">
        <v>837</v>
      </c>
      <c r="E430" s="11" t="s">
        <v>837</v>
      </c>
      <c r="F430" s="11" t="s">
        <v>791</v>
      </c>
      <c r="G430" s="13">
        <v>1324.47</v>
      </c>
      <c r="H430" s="14">
        <f>IF(G430&gt;1501,G430+G430*0.09,IF(G430&gt;1001,G430+G430*0.1,IF(G430&gt;801,G430+G430*0.11,IF(G430&gt;501,G430+G430*0.12,IF(G430&gt;351,G430+G430*0.13, IF(G430&gt;251,G430+G430*0.15, IF(G430&gt;151,G430+G430*0.17, IF(G430&gt;101,G430+G430*0.19))))))))</f>
        <v>1456.9169999999999</v>
      </c>
      <c r="I430" s="14">
        <f t="shared" si="7"/>
        <v>1719.1620599999999</v>
      </c>
      <c r="J430" s="11" t="s">
        <v>897</v>
      </c>
    </row>
    <row r="431" spans="1:10" ht="47.25" x14ac:dyDescent="0.25">
      <c r="A431" s="25">
        <v>429</v>
      </c>
      <c r="B431" s="18" t="s">
        <v>847</v>
      </c>
      <c r="C431" s="18" t="s">
        <v>846</v>
      </c>
      <c r="D431" s="18" t="s">
        <v>41</v>
      </c>
      <c r="E431" s="18" t="s">
        <v>41</v>
      </c>
      <c r="F431" s="18" t="s">
        <v>10</v>
      </c>
      <c r="G431" s="15">
        <v>536.84</v>
      </c>
      <c r="H431" s="16">
        <v>601.27</v>
      </c>
      <c r="I431" s="16">
        <v>721.52</v>
      </c>
      <c r="J431" s="18" t="s">
        <v>933</v>
      </c>
    </row>
    <row r="432" spans="1:10" ht="47.25" x14ac:dyDescent="0.25">
      <c r="A432" s="12">
        <v>430</v>
      </c>
      <c r="B432" s="11" t="s">
        <v>848</v>
      </c>
      <c r="C432" s="11" t="s">
        <v>849</v>
      </c>
      <c r="D432" s="11" t="s">
        <v>421</v>
      </c>
      <c r="E432" s="11" t="s">
        <v>422</v>
      </c>
      <c r="F432" s="11" t="s">
        <v>43</v>
      </c>
      <c r="G432" s="20">
        <v>659.28</v>
      </c>
      <c r="H432" s="14">
        <f>IF(G432&gt;1501,G432+G432*0.09,IF(G432&gt;1001,G432+G432*0.1,IF(G432&gt;801,G432+G432*0.11,IF(G432&gt;501,G432+G432*0.12,IF(G432&gt;351,G432+G432*0.13, IF(G432&gt;251,G432+G432*0.15, IF(G432&gt;151,G432+G432*0.17, IF(G432&gt;101,G432+G432*0.1))))))))</f>
        <v>738.39359999999999</v>
      </c>
      <c r="I432" s="14">
        <f>IF(H432&gt;1501,H432+H432*0.17,IF(H432&gt;1001,H432+H432*0.18,IF(H432&gt;801,H432+H432*0.19,IF(H432&gt;501,H432+H432*0.2,IF(H432&gt;351,H432+H432*0.21, IF(H432&gt;251,H432+H432*0.23, IF(H432&gt;151,H432+H432*0.25, IF(H432&gt;101,H432+H432*0.18))))))))</f>
        <v>886.07231999999999</v>
      </c>
      <c r="J432" s="11" t="s">
        <v>897</v>
      </c>
    </row>
    <row r="433" spans="1:10" ht="31.5" x14ac:dyDescent="0.25">
      <c r="A433" s="12">
        <v>431</v>
      </c>
      <c r="B433" s="11" t="s">
        <v>850</v>
      </c>
      <c r="C433" s="11" t="s">
        <v>851</v>
      </c>
      <c r="D433" s="11" t="s">
        <v>852</v>
      </c>
      <c r="E433" s="11" t="s">
        <v>852</v>
      </c>
      <c r="F433" s="26" t="s">
        <v>132</v>
      </c>
      <c r="G433" s="20">
        <v>162</v>
      </c>
      <c r="H433" s="14">
        <f t="shared" ref="H433:H438" si="8">IF(G433&gt;1501,G433+G433*0.09,IF(G433&gt;1001,G433+G433*0.1,IF(G433&gt;801,G433+G433*0.11,IF(G433&gt;501,G433+G433*0.12,IF(G433&gt;351,G433+G433*0.13, IF(G433&gt;251,G433+G433*0.15, IF(G433&gt;151,G433+G433*0.17, IF(G433&gt;101,G433+G433*0.19))))))))</f>
        <v>189.54</v>
      </c>
      <c r="I433" s="14">
        <f t="shared" ref="I433:I438" si="9">IF(H433&gt;1501,H433+H433*0.17,IF(H433&gt;1001,H433+H433*0.18,IF(H433&gt;801,H433+H433*0.19,IF(H433&gt;501,H433+H433*0.2,IF(H433&gt;351,H433+H433*0.21, IF(H433&gt;251,H433+H433*0.23, IF(H433&gt;151,H433+H433*0.25, IF(H433&gt;101,H433+H433*0.27))))))))</f>
        <v>236.92499999999998</v>
      </c>
      <c r="J433" s="11" t="s">
        <v>897</v>
      </c>
    </row>
    <row r="434" spans="1:10" ht="31.5" x14ac:dyDescent="0.25">
      <c r="A434" s="12">
        <v>432</v>
      </c>
      <c r="B434" s="11" t="s">
        <v>853</v>
      </c>
      <c r="C434" s="11" t="s">
        <v>587</v>
      </c>
      <c r="D434" s="11" t="s">
        <v>660</v>
      </c>
      <c r="E434" s="11" t="s">
        <v>660</v>
      </c>
      <c r="F434" s="11" t="s">
        <v>22</v>
      </c>
      <c r="G434" s="20">
        <v>160.11000000000001</v>
      </c>
      <c r="H434" s="14">
        <f t="shared" si="8"/>
        <v>187.32870000000003</v>
      </c>
      <c r="I434" s="14">
        <f t="shared" si="9"/>
        <v>234.16087500000003</v>
      </c>
      <c r="J434" s="11" t="s">
        <v>897</v>
      </c>
    </row>
    <row r="435" spans="1:10" ht="27.75" customHeight="1" x14ac:dyDescent="0.25">
      <c r="A435" s="12">
        <v>433</v>
      </c>
      <c r="B435" s="11" t="s">
        <v>854</v>
      </c>
      <c r="C435" s="11" t="s">
        <v>855</v>
      </c>
      <c r="D435" s="11" t="s">
        <v>856</v>
      </c>
      <c r="E435" s="11" t="s">
        <v>856</v>
      </c>
      <c r="F435" s="11" t="s">
        <v>104</v>
      </c>
      <c r="G435" s="20">
        <v>405.35</v>
      </c>
      <c r="H435" s="14">
        <f t="shared" si="8"/>
        <v>458.0455</v>
      </c>
      <c r="I435" s="14">
        <f t="shared" si="9"/>
        <v>554.23505499999999</v>
      </c>
      <c r="J435" s="11" t="s">
        <v>897</v>
      </c>
    </row>
    <row r="436" spans="1:10" ht="31.5" x14ac:dyDescent="0.25">
      <c r="A436" s="12">
        <v>434</v>
      </c>
      <c r="B436" s="11" t="s">
        <v>857</v>
      </c>
      <c r="C436" s="11" t="s">
        <v>522</v>
      </c>
      <c r="D436" s="11" t="s">
        <v>858</v>
      </c>
      <c r="E436" s="11" t="s">
        <v>859</v>
      </c>
      <c r="F436" s="11" t="s">
        <v>22</v>
      </c>
      <c r="G436" s="20">
        <v>197.78</v>
      </c>
      <c r="H436" s="14">
        <f t="shared" si="8"/>
        <v>231.40260000000001</v>
      </c>
      <c r="I436" s="14">
        <f t="shared" si="9"/>
        <v>289.25324999999998</v>
      </c>
      <c r="J436" s="11" t="s">
        <v>897</v>
      </c>
    </row>
    <row r="437" spans="1:10" ht="31.5" x14ac:dyDescent="0.25">
      <c r="A437" s="12">
        <v>435</v>
      </c>
      <c r="B437" s="11" t="s">
        <v>860</v>
      </c>
      <c r="C437" s="11" t="s">
        <v>522</v>
      </c>
      <c r="D437" s="11" t="s">
        <v>723</v>
      </c>
      <c r="E437" s="11" t="s">
        <v>723</v>
      </c>
      <c r="F437" s="11" t="s">
        <v>132</v>
      </c>
      <c r="G437" s="20">
        <v>452.08</v>
      </c>
      <c r="H437" s="14">
        <f t="shared" si="8"/>
        <v>510.85039999999998</v>
      </c>
      <c r="I437" s="14">
        <f t="shared" si="9"/>
        <v>613.02048000000002</v>
      </c>
      <c r="J437" s="11" t="s">
        <v>897</v>
      </c>
    </row>
    <row r="438" spans="1:10" ht="47.25" x14ac:dyDescent="0.25">
      <c r="A438" s="12">
        <v>436</v>
      </c>
      <c r="B438" s="11" t="s">
        <v>861</v>
      </c>
      <c r="C438" s="11" t="s">
        <v>862</v>
      </c>
      <c r="D438" s="11" t="s">
        <v>863</v>
      </c>
      <c r="E438" s="11" t="s">
        <v>863</v>
      </c>
      <c r="F438" s="11" t="s">
        <v>166</v>
      </c>
      <c r="G438" s="20">
        <v>565.1</v>
      </c>
      <c r="H438" s="14">
        <f t="shared" si="8"/>
        <v>632.91200000000003</v>
      </c>
      <c r="I438" s="14">
        <f t="shared" si="9"/>
        <v>759.49440000000004</v>
      </c>
      <c r="J438" s="11" t="s">
        <v>897</v>
      </c>
    </row>
    <row r="439" spans="1:10" ht="47.25" x14ac:dyDescent="0.25">
      <c r="A439" s="12">
        <v>437</v>
      </c>
      <c r="B439" s="11" t="s">
        <v>864</v>
      </c>
      <c r="C439" s="11" t="s">
        <v>865</v>
      </c>
      <c r="D439" s="11" t="s">
        <v>290</v>
      </c>
      <c r="E439" s="11" t="s">
        <v>290</v>
      </c>
      <c r="F439" s="11" t="s">
        <v>56</v>
      </c>
      <c r="G439" s="13">
        <v>225.41</v>
      </c>
      <c r="H439" s="14">
        <f>IF(G439&gt;1501,G439+G439*0.09,IF(G439&gt;1001,G439+G439*0.1,IF(G439&gt;801,G439+G439*0.11,IF(G439&gt;501,G439+G439*0.12,IF(G439&gt;351,G439+G439*0.13, IF(G439&gt;251,G439+G439*0.15, IF(G439&gt;151,G439+G439*0.17, IF(G439&gt;101,G439+G439*0.1))))))))</f>
        <v>263.72969999999998</v>
      </c>
      <c r="I439" s="14">
        <f>IF(H439&gt;1501,H439+H439*0.17,IF(H439&gt;1001,H439+H439*0.18,IF(H439&gt;801,H439+H439*0.19,IF(H439&gt;501,H439+H439*0.2,IF(H439&gt;351,H439+H439*0.21, IF(H439&gt;251,H439+H439*0.23, IF(H439&gt;151,H439+H439*0.25, IF(H439&gt;101,H439+H439*0.18))))))))</f>
        <v>324.38753099999997</v>
      </c>
      <c r="J439" s="11" t="s">
        <v>897</v>
      </c>
    </row>
    <row r="440" spans="1:10" ht="47.25" x14ac:dyDescent="0.25">
      <c r="A440" s="12">
        <v>438</v>
      </c>
      <c r="B440" s="11" t="s">
        <v>866</v>
      </c>
      <c r="C440" s="11" t="s">
        <v>865</v>
      </c>
      <c r="D440" s="11" t="s">
        <v>290</v>
      </c>
      <c r="E440" s="11" t="s">
        <v>290</v>
      </c>
      <c r="F440" s="11" t="s">
        <v>56</v>
      </c>
      <c r="G440" s="13">
        <v>224.69</v>
      </c>
      <c r="H440" s="14">
        <f>IF(G440&gt;1501,G440+G440*0.09,IF(G440&gt;1001,G440+G440*0.1,IF(G440&gt;801,G440+G440*0.11,IF(G440&gt;501,G440+G440*0.12,IF(G440&gt;351,G440+G440*0.13, IF(G440&gt;251,G440+G440*0.15, IF(G440&gt;151,G440+G440*0.17, IF(G440&gt;101,G440+G440*0.1))))))))</f>
        <v>262.88729999999998</v>
      </c>
      <c r="I440" s="14">
        <f>IF(H440&gt;1501,H440+H440*0.17,IF(H440&gt;1001,H440+H440*0.18,IF(H440&gt;801,H440+H440*0.19,IF(H440&gt;501,H440+H440*0.2,IF(H440&gt;351,H440+H440*0.21, IF(H440&gt;251,H440+H440*0.23, IF(H440&gt;151,H440+H440*0.25, IF(H440&gt;101,H440+H440*0.18))))))))</f>
        <v>323.35137899999995</v>
      </c>
      <c r="J440" s="11" t="s">
        <v>897</v>
      </c>
    </row>
    <row r="441" spans="1:10" ht="31.5" x14ac:dyDescent="0.25">
      <c r="A441" s="25">
        <v>439</v>
      </c>
      <c r="B441" s="18" t="s">
        <v>867</v>
      </c>
      <c r="C441" s="18" t="s">
        <v>811</v>
      </c>
      <c r="D441" s="18" t="s">
        <v>868</v>
      </c>
      <c r="E441" s="18" t="s">
        <v>868</v>
      </c>
      <c r="F441" s="18" t="s">
        <v>22</v>
      </c>
      <c r="G441" s="15">
        <v>706.37</v>
      </c>
      <c r="H441" s="16">
        <v>791.14</v>
      </c>
      <c r="I441" s="16">
        <v>949.37</v>
      </c>
      <c r="J441" s="18" t="s">
        <v>933</v>
      </c>
    </row>
    <row r="442" spans="1:10" ht="31.5" x14ac:dyDescent="0.25">
      <c r="A442" s="12">
        <v>440</v>
      </c>
      <c r="B442" s="11" t="s">
        <v>869</v>
      </c>
      <c r="C442" s="11" t="s">
        <v>177</v>
      </c>
      <c r="D442" s="11" t="s">
        <v>870</v>
      </c>
      <c r="E442" s="11" t="s">
        <v>870</v>
      </c>
      <c r="F442" s="11" t="s">
        <v>29</v>
      </c>
      <c r="G442" s="20">
        <v>1243.22</v>
      </c>
      <c r="H442" s="14">
        <f t="shared" ref="H442:H451" si="10">IF(G442&gt;1501,G442+G442*0.09,IF(G442&gt;1001,G442+G442*0.1,IF(G442&gt;801,G442+G442*0.11,IF(G442&gt;501,G442+G442*0.12,IF(G442&gt;351,G442+G442*0.13, IF(G442&gt;251,G442+G442*0.15, IF(G442&gt;151,G442+G442*0.17, IF(G442&gt;101,G442+G442*0.19))))))))</f>
        <v>1367.5419999999999</v>
      </c>
      <c r="I442" s="14">
        <f t="shared" ref="I442:I451" si="11">IF(H442&gt;1501,H442+H442*0.17,IF(H442&gt;1001,H442+H442*0.18,IF(H442&gt;801,H442+H442*0.19,IF(H442&gt;501,H442+H442*0.2,IF(H442&gt;351,H442+H442*0.21, IF(H442&gt;251,H442+H442*0.23, IF(H442&gt;151,H442+H442*0.25, IF(H442&gt;101,H442+H442*0.27))))))))</f>
        <v>1613.69956</v>
      </c>
      <c r="J442" s="11" t="s">
        <v>897</v>
      </c>
    </row>
    <row r="443" spans="1:10" ht="47.25" x14ac:dyDescent="0.25">
      <c r="A443" s="12">
        <v>441</v>
      </c>
      <c r="B443" s="11" t="s">
        <v>871</v>
      </c>
      <c r="C443" s="11" t="s">
        <v>862</v>
      </c>
      <c r="D443" s="11" t="s">
        <v>463</v>
      </c>
      <c r="E443" s="11" t="s">
        <v>463</v>
      </c>
      <c r="F443" s="11" t="s">
        <v>162</v>
      </c>
      <c r="G443" s="20">
        <v>200.37</v>
      </c>
      <c r="H443" s="14">
        <f t="shared" si="10"/>
        <v>234.43290000000002</v>
      </c>
      <c r="I443" s="14">
        <f t="shared" si="11"/>
        <v>293.04112500000002</v>
      </c>
      <c r="J443" s="11" t="s">
        <v>897</v>
      </c>
    </row>
    <row r="444" spans="1:10" ht="31.5" x14ac:dyDescent="0.25">
      <c r="A444" s="12">
        <v>442</v>
      </c>
      <c r="B444" s="11" t="s">
        <v>872</v>
      </c>
      <c r="C444" s="11" t="s">
        <v>522</v>
      </c>
      <c r="D444" s="11" t="s">
        <v>782</v>
      </c>
      <c r="E444" s="11" t="s">
        <v>782</v>
      </c>
      <c r="F444" s="11" t="s">
        <v>22</v>
      </c>
      <c r="G444" s="20">
        <v>425.75</v>
      </c>
      <c r="H444" s="14">
        <f t="shared" si="10"/>
        <v>481.09750000000003</v>
      </c>
      <c r="I444" s="14">
        <f t="shared" si="11"/>
        <v>582.12797499999999</v>
      </c>
      <c r="J444" s="11" t="s">
        <v>897</v>
      </c>
    </row>
    <row r="445" spans="1:10" ht="31.5" x14ac:dyDescent="0.25">
      <c r="A445" s="12">
        <v>443</v>
      </c>
      <c r="B445" s="11" t="s">
        <v>873</v>
      </c>
      <c r="C445" s="26" t="s">
        <v>874</v>
      </c>
      <c r="D445" s="11" t="s">
        <v>875</v>
      </c>
      <c r="E445" s="11" t="s">
        <v>875</v>
      </c>
      <c r="F445" s="11" t="s">
        <v>22</v>
      </c>
      <c r="G445" s="20">
        <v>551.91399999999999</v>
      </c>
      <c r="H445" s="14">
        <f t="shared" si="10"/>
        <v>618.14368000000002</v>
      </c>
      <c r="I445" s="14">
        <f t="shared" si="11"/>
        <v>741.77241600000002</v>
      </c>
      <c r="J445" s="11" t="s">
        <v>897</v>
      </c>
    </row>
    <row r="446" spans="1:10" ht="31.5" x14ac:dyDescent="0.25">
      <c r="A446" s="12">
        <v>444</v>
      </c>
      <c r="B446" s="11" t="s">
        <v>876</v>
      </c>
      <c r="C446" s="11" t="s">
        <v>877</v>
      </c>
      <c r="D446" s="11" t="s">
        <v>878</v>
      </c>
      <c r="E446" s="11" t="s">
        <v>878</v>
      </c>
      <c r="F446" s="11" t="s">
        <v>135</v>
      </c>
      <c r="G446" s="20">
        <v>150.36000000000001</v>
      </c>
      <c r="H446" s="14">
        <f t="shared" si="10"/>
        <v>178.92840000000001</v>
      </c>
      <c r="I446" s="14">
        <f t="shared" si="11"/>
        <v>223.66050000000001</v>
      </c>
      <c r="J446" s="11" t="s">
        <v>897</v>
      </c>
    </row>
    <row r="447" spans="1:10" ht="31.5" x14ac:dyDescent="0.25">
      <c r="A447" s="12">
        <v>445</v>
      </c>
      <c r="B447" s="11" t="s">
        <v>879</v>
      </c>
      <c r="C447" s="11" t="s">
        <v>877</v>
      </c>
      <c r="D447" s="11" t="s">
        <v>878</v>
      </c>
      <c r="E447" s="11" t="s">
        <v>878</v>
      </c>
      <c r="F447" s="11" t="s">
        <v>135</v>
      </c>
      <c r="G447" s="20">
        <v>128.47</v>
      </c>
      <c r="H447" s="14">
        <f t="shared" si="10"/>
        <v>152.8793</v>
      </c>
      <c r="I447" s="14">
        <f t="shared" si="11"/>
        <v>191.09912500000002</v>
      </c>
      <c r="J447" s="11" t="s">
        <v>897</v>
      </c>
    </row>
    <row r="448" spans="1:10" ht="47.25" x14ac:dyDescent="0.25">
      <c r="A448" s="12">
        <v>446</v>
      </c>
      <c r="B448" s="11" t="s">
        <v>880</v>
      </c>
      <c r="C448" s="26" t="s">
        <v>881</v>
      </c>
      <c r="D448" s="11" t="s">
        <v>882</v>
      </c>
      <c r="E448" s="11" t="s">
        <v>882</v>
      </c>
      <c r="F448" s="11" t="s">
        <v>29</v>
      </c>
      <c r="G448" s="32">
        <v>117.73</v>
      </c>
      <c r="H448" s="33">
        <f t="shared" si="10"/>
        <v>140.09870000000001</v>
      </c>
      <c r="I448" s="33">
        <f t="shared" si="11"/>
        <v>177.92534900000001</v>
      </c>
      <c r="J448" s="11" t="s">
        <v>897</v>
      </c>
    </row>
    <row r="449" spans="1:10" ht="31.5" x14ac:dyDescent="0.25">
      <c r="A449" s="12">
        <v>447</v>
      </c>
      <c r="B449" s="11" t="s">
        <v>883</v>
      </c>
      <c r="C449" s="26" t="s">
        <v>881</v>
      </c>
      <c r="D449" s="11" t="s">
        <v>884</v>
      </c>
      <c r="E449" s="11" t="s">
        <v>884</v>
      </c>
      <c r="F449" s="11" t="s">
        <v>29</v>
      </c>
      <c r="G449" s="32">
        <v>106.752</v>
      </c>
      <c r="H449" s="33">
        <f t="shared" si="10"/>
        <v>127.03487999999999</v>
      </c>
      <c r="I449" s="33">
        <f t="shared" si="11"/>
        <v>161.33429759999999</v>
      </c>
      <c r="J449" s="11" t="s">
        <v>897</v>
      </c>
    </row>
    <row r="450" spans="1:10" ht="32.25" customHeight="1" x14ac:dyDescent="0.25">
      <c r="A450" s="12">
        <v>448</v>
      </c>
      <c r="B450" s="11" t="s">
        <v>885</v>
      </c>
      <c r="C450" s="11" t="s">
        <v>704</v>
      </c>
      <c r="D450" s="26" t="s">
        <v>886</v>
      </c>
      <c r="E450" s="26" t="s">
        <v>886</v>
      </c>
      <c r="F450" s="11" t="s">
        <v>22</v>
      </c>
      <c r="G450" s="32">
        <v>167.65</v>
      </c>
      <c r="H450" s="33">
        <f t="shared" si="10"/>
        <v>196.15050000000002</v>
      </c>
      <c r="I450" s="33">
        <f t="shared" si="11"/>
        <v>245.18812500000001</v>
      </c>
      <c r="J450" s="11" t="s">
        <v>897</v>
      </c>
    </row>
    <row r="451" spans="1:10" ht="31.5" customHeight="1" x14ac:dyDescent="0.25">
      <c r="A451" s="12">
        <v>449</v>
      </c>
      <c r="B451" s="11" t="s">
        <v>887</v>
      </c>
      <c r="C451" s="11" t="s">
        <v>704</v>
      </c>
      <c r="D451" s="26" t="s">
        <v>886</v>
      </c>
      <c r="E451" s="26" t="s">
        <v>886</v>
      </c>
      <c r="F451" s="11" t="s">
        <v>22</v>
      </c>
      <c r="G451" s="32">
        <v>156.34</v>
      </c>
      <c r="H451" s="33">
        <f t="shared" si="10"/>
        <v>182.9178</v>
      </c>
      <c r="I451" s="33">
        <f t="shared" si="11"/>
        <v>228.64724999999999</v>
      </c>
      <c r="J451" s="11" t="s">
        <v>897</v>
      </c>
    </row>
    <row r="452" spans="1:10" ht="47.25" x14ac:dyDescent="0.25">
      <c r="A452" s="12">
        <v>450</v>
      </c>
      <c r="B452" s="11" t="s">
        <v>888</v>
      </c>
      <c r="C452" s="11" t="s">
        <v>889</v>
      </c>
      <c r="D452" s="11" t="s">
        <v>890</v>
      </c>
      <c r="E452" s="11" t="s">
        <v>890</v>
      </c>
      <c r="F452" s="11" t="s">
        <v>43</v>
      </c>
      <c r="G452" s="13">
        <v>257.12</v>
      </c>
      <c r="H452" s="14">
        <f>IF(G452&gt;1501,G452+G452*0.09,IF(G452&gt;1001,G452+G452*0.1,IF(G452&gt;801,G452+G452*0.11,IF(G452&gt;501,G452+G452*0.12,IF(G452&gt;351,G452+G452*0.13, IF(G452&gt;251,G452+G452*0.15, IF(G452&gt;151,G452+G452*0.17, IF(G452&gt;101,G452+G452*0.1))))))))</f>
        <v>295.68799999999999</v>
      </c>
      <c r="I452" s="14">
        <f>IF(H452&gt;1501,H452+H452*0.17,IF(H452&gt;1001,H452+H452*0.18,IF(H452&gt;801,H452+H452*0.19,IF(H452&gt;501,H452+H452*0.2,IF(H452&gt;351,H452+H452*0.21, IF(H452&gt;251,H452+H452*0.23, IF(H452&gt;151,H452+H452*0.25, IF(H452&gt;101,H452+H452*0.18))))))))</f>
        <v>363.69623999999999</v>
      </c>
      <c r="J452" s="11" t="s">
        <v>897</v>
      </c>
    </row>
    <row r="453" spans="1:10" ht="48.75" customHeight="1" x14ac:dyDescent="0.25">
      <c r="A453" s="12">
        <v>451</v>
      </c>
      <c r="B453" s="11" t="s">
        <v>891</v>
      </c>
      <c r="C453" s="11" t="s">
        <v>889</v>
      </c>
      <c r="D453" s="11" t="s">
        <v>875</v>
      </c>
      <c r="E453" s="11" t="s">
        <v>875</v>
      </c>
      <c r="F453" s="11" t="s">
        <v>22</v>
      </c>
      <c r="G453" s="13">
        <v>222.68</v>
      </c>
      <c r="H453" s="14">
        <f>IF(G453&gt;1501,G453+G453*0.09,IF(G453&gt;1001,G453+G453*0.1,IF(G453&gt;801,G453+G453*0.11,IF(G453&gt;501,G453+G453*0.12,IF(G453&gt;351,G453+G453*0.13, IF(G453&gt;251,G453+G453*0.15, IF(G453&gt;151,G453+G453*0.17, IF(G453&gt;101,G453+G453*0.1))))))))</f>
        <v>260.53559999999999</v>
      </c>
      <c r="I453" s="14">
        <f>IF(H453&gt;1501,H453+H453*0.17,IF(H453&gt;1001,H453+H453*0.18,IF(H453&gt;801,H453+H453*0.19,IF(H453&gt;501,H453+H453*0.2,IF(H453&gt;351,H453+H453*0.21, IF(H453&gt;251,H453+H453*0.23, IF(H453&gt;151,H453+H453*0.25, IF(H453&gt;101,H453+H453*0.18))))))))</f>
        <v>320.45878799999997</v>
      </c>
      <c r="J453" s="11" t="s">
        <v>897</v>
      </c>
    </row>
    <row r="454" spans="1:10" ht="45.75" customHeight="1" x14ac:dyDescent="0.25">
      <c r="A454" s="12">
        <v>452</v>
      </c>
      <c r="B454" s="11" t="s">
        <v>892</v>
      </c>
      <c r="C454" s="11" t="s">
        <v>889</v>
      </c>
      <c r="D454" s="11" t="s">
        <v>875</v>
      </c>
      <c r="E454" s="11" t="s">
        <v>875</v>
      </c>
      <c r="F454" s="11" t="s">
        <v>22</v>
      </c>
      <c r="G454" s="13">
        <v>199.48</v>
      </c>
      <c r="H454" s="14">
        <f>IF(G454&gt;1501,G454+G454*0.09,IF(G454&gt;1001,G454+G454*0.1,IF(G454&gt;801,G454+G454*0.11,IF(G454&gt;501,G454+G454*0.12,IF(G454&gt;351,G454+G454*0.13, IF(G454&gt;251,G454+G454*0.15, IF(G454&gt;151,G454+G454*0.17, IF(G454&gt;101,G454+G454*0.1))))))))</f>
        <v>233.39159999999998</v>
      </c>
      <c r="I454" s="14">
        <f>IF(H454&gt;1501,H454+H454*0.17,IF(H454&gt;1001,H454+H454*0.18,IF(H454&gt;801,H454+H454*0.19,IF(H454&gt;501,H454+H454*0.2,IF(H454&gt;351,H454+H454*0.21, IF(H454&gt;251,H454+H454*0.23, IF(H454&gt;151,H454+H454*0.25, IF(H454&gt;101,H454+H454*0.18))))))))</f>
        <v>291.73949999999996</v>
      </c>
      <c r="J454" s="11" t="s">
        <v>897</v>
      </c>
    </row>
    <row r="455" spans="1:10" ht="41.25" customHeight="1" x14ac:dyDescent="0.25">
      <c r="A455" s="12">
        <v>453</v>
      </c>
      <c r="B455" s="11" t="s">
        <v>893</v>
      </c>
      <c r="C455" s="11" t="s">
        <v>894</v>
      </c>
      <c r="D455" s="11" t="s">
        <v>895</v>
      </c>
      <c r="E455" s="11" t="s">
        <v>895</v>
      </c>
      <c r="F455" s="11" t="s">
        <v>104</v>
      </c>
      <c r="G455" s="13">
        <v>608.41999999999996</v>
      </c>
      <c r="H455" s="14">
        <f>IF(G455&gt;1501,G455+G455*0.09,IF(G455&gt;1001,G455+G455*0.1,IF(G455&gt;801,G455+G455*0.11,IF(G455&gt;501,G455+G455*0.12,IF(G455&gt;351,G455+G455*0.13, IF(G455&gt;251,G455+G455*0.15, IF(G455&gt;151,G455+G455*0.17, IF(G455&gt;101,G455+G455*0.1))))))))</f>
        <v>681.43039999999996</v>
      </c>
      <c r="I455" s="14">
        <f>IF(H455&gt;1501,H455+H455*0.17,IF(H455&gt;1001,H455+H455*0.18,IF(H455&gt;801,H455+H455*0.19,IF(H455&gt;501,H455+H455*0.2,IF(H455&gt;351,H455+H455*0.21, IF(H455&gt;251,H455+H455*0.23, IF(H455&gt;151,H455+H455*0.25, IF(H455&gt;101,H455+H455*0.18))))))))</f>
        <v>817.71647999999993</v>
      </c>
      <c r="J455" s="11" t="s">
        <v>897</v>
      </c>
    </row>
    <row r="456" spans="1:10" ht="78.75" x14ac:dyDescent="0.25">
      <c r="A456" s="12">
        <v>454</v>
      </c>
      <c r="B456" s="18" t="s">
        <v>900</v>
      </c>
      <c r="C456" s="18" t="s">
        <v>842</v>
      </c>
      <c r="D456" s="18" t="s">
        <v>901</v>
      </c>
      <c r="E456" s="18" t="s">
        <v>901</v>
      </c>
      <c r="F456" s="18" t="s">
        <v>125</v>
      </c>
      <c r="G456" s="15">
        <v>191.86</v>
      </c>
      <c r="H456" s="16">
        <v>224.48</v>
      </c>
      <c r="I456" s="16">
        <v>280.60000000000002</v>
      </c>
      <c r="J456" s="18" t="s">
        <v>924</v>
      </c>
    </row>
    <row r="457" spans="1:10" ht="58.5" customHeight="1" x14ac:dyDescent="0.25">
      <c r="A457" s="12">
        <v>455</v>
      </c>
      <c r="B457" s="18" t="s">
        <v>902</v>
      </c>
      <c r="C457" s="18" t="s">
        <v>842</v>
      </c>
      <c r="D457" s="18" t="s">
        <v>903</v>
      </c>
      <c r="E457" s="18" t="s">
        <v>904</v>
      </c>
      <c r="F457" s="18" t="s">
        <v>166</v>
      </c>
      <c r="G457" s="15">
        <v>542.63</v>
      </c>
      <c r="H457" s="16">
        <v>607.74</v>
      </c>
      <c r="I457" s="16">
        <v>729.29</v>
      </c>
      <c r="J457" s="18" t="s">
        <v>924</v>
      </c>
    </row>
    <row r="458" spans="1:10" ht="62.25" customHeight="1" x14ac:dyDescent="0.25">
      <c r="A458" s="12">
        <v>456</v>
      </c>
      <c r="B458" s="18" t="s">
        <v>905</v>
      </c>
      <c r="C458" s="18" t="s">
        <v>842</v>
      </c>
      <c r="D458" s="18" t="s">
        <v>566</v>
      </c>
      <c r="E458" s="18" t="s">
        <v>383</v>
      </c>
      <c r="F458" s="18" t="s">
        <v>22</v>
      </c>
      <c r="G458" s="15">
        <v>376.73</v>
      </c>
      <c r="H458" s="16">
        <v>425.71</v>
      </c>
      <c r="I458" s="16">
        <v>515.11</v>
      </c>
      <c r="J458" s="18" t="s">
        <v>924</v>
      </c>
    </row>
    <row r="459" spans="1:10" ht="52.5" customHeight="1" x14ac:dyDescent="0.25">
      <c r="A459" s="12">
        <v>457</v>
      </c>
      <c r="B459" s="18" t="s">
        <v>906</v>
      </c>
      <c r="C459" s="18" t="s">
        <v>695</v>
      </c>
      <c r="D459" s="18" t="s">
        <v>868</v>
      </c>
      <c r="E459" s="18" t="s">
        <v>868</v>
      </c>
      <c r="F459" s="18" t="s">
        <v>22</v>
      </c>
      <c r="G459" s="15">
        <v>103.6</v>
      </c>
      <c r="H459" s="16">
        <v>123.29</v>
      </c>
      <c r="I459" s="16">
        <v>156.57</v>
      </c>
      <c r="J459" s="18" t="s">
        <v>924</v>
      </c>
    </row>
    <row r="460" spans="1:10" ht="40.5" customHeight="1" x14ac:dyDescent="0.25">
      <c r="A460" s="12">
        <v>458</v>
      </c>
      <c r="B460" s="18" t="s">
        <v>907</v>
      </c>
      <c r="C460" s="18" t="s">
        <v>908</v>
      </c>
      <c r="D460" s="18" t="s">
        <v>779</v>
      </c>
      <c r="E460" s="18" t="s">
        <v>779</v>
      </c>
      <c r="F460" s="18" t="s">
        <v>22</v>
      </c>
      <c r="G460" s="15">
        <v>12180.07</v>
      </c>
      <c r="H460" s="16">
        <v>13276.27</v>
      </c>
      <c r="I460" s="16">
        <v>15533.24</v>
      </c>
      <c r="J460" s="18" t="s">
        <v>924</v>
      </c>
    </row>
    <row r="461" spans="1:10" ht="43.5" customHeight="1" x14ac:dyDescent="0.25">
      <c r="A461" s="12">
        <v>459</v>
      </c>
      <c r="B461" s="18" t="s">
        <v>909</v>
      </c>
      <c r="C461" s="18" t="s">
        <v>771</v>
      </c>
      <c r="D461" s="18" t="s">
        <v>910</v>
      </c>
      <c r="E461" s="18" t="s">
        <v>910</v>
      </c>
      <c r="F461" s="18" t="s">
        <v>336</v>
      </c>
      <c r="G461" s="15">
        <v>17527.650000000001</v>
      </c>
      <c r="H461" s="16">
        <v>19105.14</v>
      </c>
      <c r="I461" s="16">
        <v>22353.02</v>
      </c>
      <c r="J461" s="18" t="s">
        <v>924</v>
      </c>
    </row>
    <row r="462" spans="1:10" ht="47.25" customHeight="1" x14ac:dyDescent="0.25">
      <c r="A462" s="12">
        <v>460</v>
      </c>
      <c r="B462" s="18" t="s">
        <v>911</v>
      </c>
      <c r="C462" s="18" t="s">
        <v>912</v>
      </c>
      <c r="D462" s="18" t="s">
        <v>90</v>
      </c>
      <c r="E462" s="18" t="s">
        <v>90</v>
      </c>
      <c r="F462" s="18" t="s">
        <v>91</v>
      </c>
      <c r="G462" s="15">
        <v>2702.03</v>
      </c>
      <c r="H462" s="16">
        <v>2945.21</v>
      </c>
      <c r="I462" s="16">
        <v>3445.9</v>
      </c>
      <c r="J462" s="18" t="s">
        <v>924</v>
      </c>
    </row>
    <row r="463" spans="1:10" ht="44.25" customHeight="1" x14ac:dyDescent="0.25">
      <c r="A463" s="12">
        <v>461</v>
      </c>
      <c r="B463" s="18" t="s">
        <v>913</v>
      </c>
      <c r="C463" s="18" t="s">
        <v>914</v>
      </c>
      <c r="D463" s="18" t="s">
        <v>915</v>
      </c>
      <c r="E463" s="18" t="s">
        <v>42</v>
      </c>
      <c r="F463" s="18" t="s">
        <v>43</v>
      </c>
      <c r="G463" s="15">
        <v>318.33999999999997</v>
      </c>
      <c r="H463" s="16">
        <v>366.09</v>
      </c>
      <c r="I463" s="16">
        <v>442.97</v>
      </c>
      <c r="J463" s="18" t="s">
        <v>924</v>
      </c>
    </row>
    <row r="464" spans="1:10" ht="54" customHeight="1" x14ac:dyDescent="0.25">
      <c r="A464" s="12">
        <v>462</v>
      </c>
      <c r="B464" s="18" t="s">
        <v>916</v>
      </c>
      <c r="C464" s="18" t="s">
        <v>917</v>
      </c>
      <c r="D464" s="18" t="s">
        <v>225</v>
      </c>
      <c r="E464" s="18" t="s">
        <v>104</v>
      </c>
      <c r="F464" s="18" t="s">
        <v>225</v>
      </c>
      <c r="G464" s="15">
        <v>138.28</v>
      </c>
      <c r="H464" s="16">
        <v>164.55</v>
      </c>
      <c r="I464" s="16">
        <v>205.69</v>
      </c>
      <c r="J464" s="18" t="s">
        <v>924</v>
      </c>
    </row>
    <row r="465" spans="1:10" ht="51.75" customHeight="1" x14ac:dyDescent="0.25">
      <c r="A465" s="12">
        <v>463</v>
      </c>
      <c r="B465" s="18" t="s">
        <v>918</v>
      </c>
      <c r="C465" s="18" t="s">
        <v>158</v>
      </c>
      <c r="D465" s="18" t="s">
        <v>140</v>
      </c>
      <c r="E465" s="18" t="s">
        <v>140</v>
      </c>
      <c r="F465" s="30" t="s">
        <v>22</v>
      </c>
      <c r="G465" s="28">
        <v>329.64</v>
      </c>
      <c r="H465" s="34">
        <v>379.09</v>
      </c>
      <c r="I465" s="34">
        <v>458.7</v>
      </c>
      <c r="J465" s="18" t="s">
        <v>924</v>
      </c>
    </row>
    <row r="466" spans="1:10" ht="44.25" customHeight="1" x14ac:dyDescent="0.25">
      <c r="A466" s="12">
        <v>464</v>
      </c>
      <c r="B466" s="35" t="s">
        <v>919</v>
      </c>
      <c r="C466" s="35" t="s">
        <v>920</v>
      </c>
      <c r="D466" s="35" t="s">
        <v>507</v>
      </c>
      <c r="E466" s="35" t="s">
        <v>507</v>
      </c>
      <c r="F466" s="35" t="s">
        <v>135</v>
      </c>
      <c r="G466" s="15">
        <v>3661.95</v>
      </c>
      <c r="H466" s="16">
        <v>3991.53</v>
      </c>
      <c r="I466" s="16">
        <v>4670.09</v>
      </c>
      <c r="J466" s="18" t="s">
        <v>924</v>
      </c>
    </row>
    <row r="467" spans="1:10" ht="51.75" customHeight="1" x14ac:dyDescent="0.25">
      <c r="A467" s="12">
        <v>465</v>
      </c>
      <c r="B467" s="35" t="s">
        <v>921</v>
      </c>
      <c r="C467" s="35" t="s">
        <v>207</v>
      </c>
      <c r="D467" s="35" t="s">
        <v>878</v>
      </c>
      <c r="E467" s="35" t="s">
        <v>416</v>
      </c>
      <c r="F467" s="35" t="s">
        <v>135</v>
      </c>
      <c r="G467" s="15">
        <v>356.48</v>
      </c>
      <c r="H467" s="16">
        <v>402.82</v>
      </c>
      <c r="I467" s="16">
        <v>487.41</v>
      </c>
      <c r="J467" s="18" t="s">
        <v>924</v>
      </c>
    </row>
    <row r="468" spans="1:10" ht="50.25" customHeight="1" x14ac:dyDescent="0.25">
      <c r="A468" s="12">
        <v>466</v>
      </c>
      <c r="B468" s="35" t="s">
        <v>922</v>
      </c>
      <c r="C468" s="35" t="s">
        <v>106</v>
      </c>
      <c r="D468" s="35" t="s">
        <v>144</v>
      </c>
      <c r="E468" s="35" t="s">
        <v>144</v>
      </c>
      <c r="F468" s="35" t="s">
        <v>56</v>
      </c>
      <c r="G468" s="15">
        <v>182.89</v>
      </c>
      <c r="H468" s="16">
        <v>213.99</v>
      </c>
      <c r="I468" s="16">
        <v>267.48</v>
      </c>
      <c r="J468" s="18" t="s">
        <v>924</v>
      </c>
    </row>
    <row r="469" spans="1:10" ht="35.25" customHeight="1" x14ac:dyDescent="0.25">
      <c r="A469" s="12">
        <v>467</v>
      </c>
      <c r="B469" s="35" t="s">
        <v>923</v>
      </c>
      <c r="C469" s="35" t="s">
        <v>251</v>
      </c>
      <c r="D469" s="35" t="s">
        <v>191</v>
      </c>
      <c r="E469" s="35" t="s">
        <v>191</v>
      </c>
      <c r="F469" s="35" t="s">
        <v>22</v>
      </c>
      <c r="G469" s="15">
        <v>141.27000000000001</v>
      </c>
      <c r="H469" s="16">
        <v>168.12</v>
      </c>
      <c r="I469" s="16">
        <v>210.15</v>
      </c>
      <c r="J469" s="18" t="s">
        <v>924</v>
      </c>
    </row>
    <row r="470" spans="1:10" ht="36" customHeight="1" x14ac:dyDescent="0.25">
      <c r="A470" s="12">
        <v>468</v>
      </c>
      <c r="B470" s="18" t="s">
        <v>925</v>
      </c>
      <c r="C470" s="18" t="s">
        <v>842</v>
      </c>
      <c r="D470" s="18" t="s">
        <v>676</v>
      </c>
      <c r="E470" s="18" t="s">
        <v>676</v>
      </c>
      <c r="F470" s="18" t="s">
        <v>29</v>
      </c>
      <c r="G470" s="15">
        <v>475.04</v>
      </c>
      <c r="H470" s="16">
        <v>536.79999999999995</v>
      </c>
      <c r="I470" s="16">
        <v>644.15</v>
      </c>
      <c r="J470" s="19" t="s">
        <v>931</v>
      </c>
    </row>
    <row r="471" spans="1:10" ht="36.75" customHeight="1" x14ac:dyDescent="0.25">
      <c r="A471" s="12">
        <v>469</v>
      </c>
      <c r="B471" s="18" t="s">
        <v>926</v>
      </c>
      <c r="C471" s="18" t="s">
        <v>842</v>
      </c>
      <c r="D471" s="18" t="s">
        <v>676</v>
      </c>
      <c r="E471" s="18" t="s">
        <v>676</v>
      </c>
      <c r="F471" s="18" t="s">
        <v>29</v>
      </c>
      <c r="G471" s="28">
        <v>445.88</v>
      </c>
      <c r="H471" s="16">
        <v>503.84</v>
      </c>
      <c r="I471" s="16">
        <v>604.61</v>
      </c>
      <c r="J471" s="19" t="s">
        <v>931</v>
      </c>
    </row>
    <row r="472" spans="1:10" ht="63" x14ac:dyDescent="0.25">
      <c r="A472" s="12">
        <v>470</v>
      </c>
      <c r="B472" s="18" t="s">
        <v>927</v>
      </c>
      <c r="C472" s="18" t="s">
        <v>928</v>
      </c>
      <c r="D472" s="18" t="s">
        <v>929</v>
      </c>
      <c r="E472" s="18" t="s">
        <v>930</v>
      </c>
      <c r="F472" s="18" t="s">
        <v>212</v>
      </c>
      <c r="G472" s="15">
        <v>344.55</v>
      </c>
      <c r="H472" s="16">
        <v>396.23</v>
      </c>
      <c r="I472" s="16">
        <v>479.44</v>
      </c>
      <c r="J472" s="19" t="s">
        <v>931</v>
      </c>
    </row>
    <row r="473" spans="1:10" ht="33" customHeight="1" x14ac:dyDescent="0.25">
      <c r="A473" s="9">
        <v>471</v>
      </c>
      <c r="B473" s="11" t="s">
        <v>935</v>
      </c>
      <c r="C473" s="11" t="s">
        <v>936</v>
      </c>
      <c r="D473" s="11" t="s">
        <v>937</v>
      </c>
      <c r="E473" s="11" t="s">
        <v>938</v>
      </c>
      <c r="F473" s="11" t="s">
        <v>22</v>
      </c>
      <c r="G473" s="13">
        <v>366.33</v>
      </c>
      <c r="H473" s="14">
        <v>413.96</v>
      </c>
      <c r="I473" s="14">
        <v>500.89</v>
      </c>
      <c r="J473" s="8" t="s">
        <v>966</v>
      </c>
    </row>
    <row r="474" spans="1:10" ht="31.5" x14ac:dyDescent="0.25">
      <c r="A474" s="9">
        <v>472</v>
      </c>
      <c r="B474" s="11" t="s">
        <v>939</v>
      </c>
      <c r="C474" s="11" t="s">
        <v>119</v>
      </c>
      <c r="D474" s="11" t="s">
        <v>940</v>
      </c>
      <c r="E474" s="11" t="s">
        <v>940</v>
      </c>
      <c r="F474" s="11" t="s">
        <v>125</v>
      </c>
      <c r="G474" s="13">
        <v>231.45</v>
      </c>
      <c r="H474" s="14">
        <v>270.8</v>
      </c>
      <c r="I474" s="14">
        <v>333.08</v>
      </c>
      <c r="J474" s="8" t="s">
        <v>966</v>
      </c>
    </row>
    <row r="475" spans="1:10" ht="31.5" x14ac:dyDescent="0.25">
      <c r="A475" s="9">
        <v>473</v>
      </c>
      <c r="B475" s="11" t="s">
        <v>941</v>
      </c>
      <c r="C475" s="11" t="s">
        <v>119</v>
      </c>
      <c r="D475" s="11" t="s">
        <v>940</v>
      </c>
      <c r="E475" s="11" t="s">
        <v>940</v>
      </c>
      <c r="F475" s="11" t="s">
        <v>125</v>
      </c>
      <c r="G475" s="13">
        <v>170.35</v>
      </c>
      <c r="H475" s="14">
        <v>199.31</v>
      </c>
      <c r="I475" s="14">
        <v>249.13</v>
      </c>
      <c r="J475" s="8" t="s">
        <v>966</v>
      </c>
    </row>
    <row r="476" spans="1:10" ht="31.5" x14ac:dyDescent="0.25">
      <c r="A476" s="9">
        <v>474</v>
      </c>
      <c r="B476" s="11" t="s">
        <v>942</v>
      </c>
      <c r="C476" s="11" t="s">
        <v>717</v>
      </c>
      <c r="D476" s="11" t="s">
        <v>943</v>
      </c>
      <c r="E476" s="11" t="s">
        <v>943</v>
      </c>
      <c r="F476" s="11" t="s">
        <v>132</v>
      </c>
      <c r="G476" s="13">
        <v>263.95</v>
      </c>
      <c r="H476" s="14">
        <v>303.54000000000002</v>
      </c>
      <c r="I476" s="14">
        <v>373.36</v>
      </c>
      <c r="J476" s="8" t="s">
        <v>966</v>
      </c>
    </row>
    <row r="477" spans="1:10" ht="26.25" customHeight="1" x14ac:dyDescent="0.25">
      <c r="A477" s="9">
        <v>475</v>
      </c>
      <c r="B477" s="11" t="s">
        <v>944</v>
      </c>
      <c r="C477" s="11" t="s">
        <v>387</v>
      </c>
      <c r="D477" s="11" t="s">
        <v>672</v>
      </c>
      <c r="E477" s="11" t="s">
        <v>672</v>
      </c>
      <c r="F477" s="11" t="s">
        <v>673</v>
      </c>
      <c r="G477" s="13">
        <v>108.31</v>
      </c>
      <c r="H477" s="14">
        <v>128.88999999999999</v>
      </c>
      <c r="I477" s="14">
        <v>163.69</v>
      </c>
      <c r="J477" s="8" t="s">
        <v>966</v>
      </c>
    </row>
    <row r="478" spans="1:10" ht="38.25" customHeight="1" x14ac:dyDescent="0.25">
      <c r="A478" s="9">
        <v>476</v>
      </c>
      <c r="B478" s="11" t="s">
        <v>945</v>
      </c>
      <c r="C478" s="11" t="s">
        <v>387</v>
      </c>
      <c r="D478" s="11" t="s">
        <v>946</v>
      </c>
      <c r="E478" s="11" t="s">
        <v>946</v>
      </c>
      <c r="F478" s="11" t="s">
        <v>29</v>
      </c>
      <c r="G478" s="13">
        <v>254.52</v>
      </c>
      <c r="H478" s="14">
        <v>292.7</v>
      </c>
      <c r="I478" s="14">
        <v>360.02</v>
      </c>
      <c r="J478" s="8" t="s">
        <v>966</v>
      </c>
    </row>
    <row r="479" spans="1:10" ht="38.25" customHeight="1" x14ac:dyDescent="0.25">
      <c r="A479" s="9">
        <v>477</v>
      </c>
      <c r="B479" s="11" t="s">
        <v>947</v>
      </c>
      <c r="C479" s="11" t="s">
        <v>675</v>
      </c>
      <c r="D479" s="11" t="s">
        <v>948</v>
      </c>
      <c r="E479" s="11" t="s">
        <v>948</v>
      </c>
      <c r="F479" s="11" t="s">
        <v>18</v>
      </c>
      <c r="G479" s="13">
        <v>106.42</v>
      </c>
      <c r="H479" s="14">
        <v>126.63</v>
      </c>
      <c r="I479" s="14">
        <v>160.83000000000001</v>
      </c>
      <c r="J479" s="8" t="s">
        <v>966</v>
      </c>
    </row>
    <row r="480" spans="1:10" ht="47.25" x14ac:dyDescent="0.25">
      <c r="A480" s="9">
        <v>478</v>
      </c>
      <c r="B480" s="11" t="s">
        <v>949</v>
      </c>
      <c r="C480" s="11" t="s">
        <v>698</v>
      </c>
      <c r="D480" s="11" t="s">
        <v>950</v>
      </c>
      <c r="E480" s="11" t="s">
        <v>951</v>
      </c>
      <c r="F480" s="11" t="s">
        <v>43</v>
      </c>
      <c r="G480" s="13">
        <v>504.33</v>
      </c>
      <c r="H480" s="14">
        <v>564.85</v>
      </c>
      <c r="I480" s="14">
        <v>677.82</v>
      </c>
      <c r="J480" s="8" t="s">
        <v>966</v>
      </c>
    </row>
    <row r="481" spans="1:10" ht="37.5" customHeight="1" x14ac:dyDescent="0.25">
      <c r="A481" s="9">
        <v>479</v>
      </c>
      <c r="B481" s="11" t="s">
        <v>952</v>
      </c>
      <c r="C481" s="11" t="s">
        <v>874</v>
      </c>
      <c r="D481" s="11" t="s">
        <v>953</v>
      </c>
      <c r="E481" s="11" t="s">
        <v>954</v>
      </c>
      <c r="F481" s="11" t="s">
        <v>955</v>
      </c>
      <c r="G481" s="13">
        <v>749.47</v>
      </c>
      <c r="H481" s="14">
        <v>839.41</v>
      </c>
      <c r="I481" s="14">
        <v>998.9</v>
      </c>
      <c r="J481" s="8" t="s">
        <v>966</v>
      </c>
    </row>
    <row r="482" spans="1:10" ht="36.75" customHeight="1" x14ac:dyDescent="0.25">
      <c r="A482" s="9">
        <v>480</v>
      </c>
      <c r="B482" s="11" t="s">
        <v>956</v>
      </c>
      <c r="C482" s="11" t="s">
        <v>86</v>
      </c>
      <c r="D482" s="11" t="s">
        <v>953</v>
      </c>
      <c r="E482" s="11" t="s">
        <v>957</v>
      </c>
      <c r="F482" s="11" t="s">
        <v>333</v>
      </c>
      <c r="G482" s="13">
        <v>772.02</v>
      </c>
      <c r="H482" s="14">
        <v>864.66</v>
      </c>
      <c r="I482" s="14">
        <v>1028.95</v>
      </c>
      <c r="J482" s="8" t="s">
        <v>966</v>
      </c>
    </row>
    <row r="483" spans="1:10" ht="42" customHeight="1" x14ac:dyDescent="0.25">
      <c r="A483" s="9">
        <v>481</v>
      </c>
      <c r="B483" s="11" t="s">
        <v>958</v>
      </c>
      <c r="C483" s="11" t="s">
        <v>582</v>
      </c>
      <c r="D483" s="11" t="s">
        <v>943</v>
      </c>
      <c r="E483" s="11" t="s">
        <v>943</v>
      </c>
      <c r="F483" s="11" t="s">
        <v>132</v>
      </c>
      <c r="G483" s="13">
        <v>377.07</v>
      </c>
      <c r="H483" s="14">
        <v>426.09</v>
      </c>
      <c r="I483" s="14">
        <v>515.57000000000005</v>
      </c>
      <c r="J483" s="8" t="s">
        <v>966</v>
      </c>
    </row>
    <row r="484" spans="1:10" ht="39" customHeight="1" x14ac:dyDescent="0.25">
      <c r="A484" s="9">
        <v>482</v>
      </c>
      <c r="B484" s="11" t="s">
        <v>959</v>
      </c>
      <c r="C484" s="11" t="s">
        <v>574</v>
      </c>
      <c r="D484" s="11" t="s">
        <v>960</v>
      </c>
      <c r="E484" s="11" t="s">
        <v>960</v>
      </c>
      <c r="F484" s="11" t="s">
        <v>22</v>
      </c>
      <c r="G484" s="13">
        <v>334.35</v>
      </c>
      <c r="H484" s="14">
        <v>384.5</v>
      </c>
      <c r="I484" s="14">
        <v>465.25</v>
      </c>
      <c r="J484" s="8" t="s">
        <v>966</v>
      </c>
    </row>
    <row r="485" spans="1:10" ht="40.5" customHeight="1" x14ac:dyDescent="0.25">
      <c r="A485" s="9">
        <v>483</v>
      </c>
      <c r="B485" s="11" t="s">
        <v>961</v>
      </c>
      <c r="C485" s="11" t="s">
        <v>233</v>
      </c>
      <c r="D485" s="11" t="s">
        <v>69</v>
      </c>
      <c r="E485" s="11" t="s">
        <v>473</v>
      </c>
      <c r="F485" s="11" t="s">
        <v>22</v>
      </c>
      <c r="G485" s="13">
        <v>1523.73</v>
      </c>
      <c r="H485" s="14">
        <v>1660.86</v>
      </c>
      <c r="I485" s="14">
        <v>1943.21</v>
      </c>
      <c r="J485" s="8" t="s">
        <v>966</v>
      </c>
    </row>
    <row r="486" spans="1:10" ht="37.5" customHeight="1" x14ac:dyDescent="0.25">
      <c r="A486" s="9">
        <v>484</v>
      </c>
      <c r="B486" s="11" t="s">
        <v>962</v>
      </c>
      <c r="C486" s="11" t="s">
        <v>811</v>
      </c>
      <c r="D486" s="11" t="s">
        <v>940</v>
      </c>
      <c r="E486" s="11" t="s">
        <v>940</v>
      </c>
      <c r="F486" s="11" t="s">
        <v>125</v>
      </c>
      <c r="G486" s="13">
        <v>559.19000000000005</v>
      </c>
      <c r="H486" s="14">
        <v>626.29</v>
      </c>
      <c r="I486" s="14">
        <v>751.55</v>
      </c>
      <c r="J486" s="8" t="s">
        <v>966</v>
      </c>
    </row>
    <row r="487" spans="1:10" ht="38.25" customHeight="1" x14ac:dyDescent="0.25">
      <c r="A487" s="9">
        <v>485</v>
      </c>
      <c r="B487" s="11" t="s">
        <v>963</v>
      </c>
      <c r="C487" s="11" t="s">
        <v>781</v>
      </c>
      <c r="D487" s="11" t="s">
        <v>964</v>
      </c>
      <c r="E487" s="11" t="s">
        <v>965</v>
      </c>
      <c r="F487" s="11" t="s">
        <v>22</v>
      </c>
      <c r="G487" s="13">
        <v>1883.47</v>
      </c>
      <c r="H487" s="14">
        <v>2052.98</v>
      </c>
      <c r="I487" s="14">
        <v>2401.9899999999998</v>
      </c>
      <c r="J487" s="8" t="s">
        <v>966</v>
      </c>
    </row>
    <row r="488" spans="1:10" ht="47.25" x14ac:dyDescent="0.25">
      <c r="A488" s="9">
        <v>486</v>
      </c>
      <c r="B488" s="8" t="s">
        <v>968</v>
      </c>
      <c r="C488" s="8" t="s">
        <v>726</v>
      </c>
      <c r="D488" s="8" t="s">
        <v>473</v>
      </c>
      <c r="E488" s="8" t="s">
        <v>473</v>
      </c>
      <c r="F488" s="8" t="s">
        <v>22</v>
      </c>
      <c r="G488" s="8">
        <v>377</v>
      </c>
      <c r="H488" s="8">
        <v>426</v>
      </c>
      <c r="I488" s="8">
        <v>511</v>
      </c>
      <c r="J488" s="8" t="s">
        <v>995</v>
      </c>
    </row>
    <row r="489" spans="1:10" ht="31.5" x14ac:dyDescent="0.25">
      <c r="A489" s="9">
        <v>487</v>
      </c>
      <c r="B489" s="8" t="s">
        <v>969</v>
      </c>
      <c r="C489" s="8" t="s">
        <v>726</v>
      </c>
      <c r="D489" s="8" t="s">
        <v>473</v>
      </c>
      <c r="E489" s="8" t="s">
        <v>473</v>
      </c>
      <c r="F489" s="8" t="s">
        <v>22</v>
      </c>
      <c r="G489" s="8">
        <v>471</v>
      </c>
      <c r="H489" s="8">
        <v>533</v>
      </c>
      <c r="I489" s="8">
        <v>639</v>
      </c>
      <c r="J489" s="8" t="s">
        <v>995</v>
      </c>
    </row>
    <row r="490" spans="1:10" ht="31.5" x14ac:dyDescent="0.25">
      <c r="A490" s="9">
        <v>488</v>
      </c>
      <c r="B490" s="8" t="s">
        <v>970</v>
      </c>
      <c r="C490" s="8" t="s">
        <v>971</v>
      </c>
      <c r="D490" s="8" t="s">
        <v>972</v>
      </c>
      <c r="E490" s="8" t="s">
        <v>973</v>
      </c>
      <c r="F490" s="8" t="s">
        <v>43</v>
      </c>
      <c r="G490" s="8">
        <v>272</v>
      </c>
      <c r="H490" s="8">
        <v>313</v>
      </c>
      <c r="I490" s="8">
        <v>385</v>
      </c>
      <c r="J490" s="8" t="s">
        <v>995</v>
      </c>
    </row>
    <row r="491" spans="1:10" ht="63" x14ac:dyDescent="0.25">
      <c r="A491" s="9">
        <v>489</v>
      </c>
      <c r="B491" s="8" t="s">
        <v>974</v>
      </c>
      <c r="C491" s="8" t="s">
        <v>975</v>
      </c>
      <c r="D491" s="8" t="s">
        <v>976</v>
      </c>
      <c r="E491" s="8" t="s">
        <v>794</v>
      </c>
      <c r="F491" s="8" t="s">
        <v>212</v>
      </c>
      <c r="G491" s="8">
        <v>3176</v>
      </c>
      <c r="H491" s="8">
        <v>3462</v>
      </c>
      <c r="I491" s="8">
        <v>4051</v>
      </c>
      <c r="J491" s="8" t="s">
        <v>995</v>
      </c>
    </row>
    <row r="492" spans="1:10" ht="31.5" x14ac:dyDescent="0.25">
      <c r="A492" s="9">
        <v>490</v>
      </c>
      <c r="B492" s="8" t="s">
        <v>977</v>
      </c>
      <c r="C492" s="8" t="s">
        <v>978</v>
      </c>
      <c r="D492" s="8" t="s">
        <v>69</v>
      </c>
      <c r="E492" s="8" t="s">
        <v>979</v>
      </c>
      <c r="F492" s="8" t="s">
        <v>22</v>
      </c>
      <c r="G492" s="8">
        <v>239</v>
      </c>
      <c r="H492" s="8">
        <v>279</v>
      </c>
      <c r="I492" s="8">
        <v>343</v>
      </c>
      <c r="J492" s="8" t="s">
        <v>995</v>
      </c>
    </row>
    <row r="493" spans="1:10" ht="31.5" x14ac:dyDescent="0.25">
      <c r="A493" s="9">
        <v>491</v>
      </c>
      <c r="B493" s="8" t="s">
        <v>980</v>
      </c>
      <c r="C493" s="8" t="s">
        <v>981</v>
      </c>
      <c r="D493" s="8" t="s">
        <v>301</v>
      </c>
      <c r="E493" s="8" t="s">
        <v>301</v>
      </c>
      <c r="F493" s="8" t="s">
        <v>132</v>
      </c>
      <c r="G493" s="8">
        <v>555</v>
      </c>
      <c r="H493" s="8">
        <v>622</v>
      </c>
      <c r="I493" s="8">
        <v>746</v>
      </c>
      <c r="J493" s="8" t="s">
        <v>995</v>
      </c>
    </row>
    <row r="494" spans="1:10" ht="63" x14ac:dyDescent="0.25">
      <c r="A494" s="9">
        <v>492</v>
      </c>
      <c r="B494" s="8" t="s">
        <v>982</v>
      </c>
      <c r="C494" s="8" t="s">
        <v>983</v>
      </c>
      <c r="D494" s="8" t="s">
        <v>187</v>
      </c>
      <c r="E494" s="8" t="s">
        <v>187</v>
      </c>
      <c r="F494" s="8" t="s">
        <v>169</v>
      </c>
      <c r="G494" s="8">
        <v>791</v>
      </c>
      <c r="H494" s="8">
        <v>886</v>
      </c>
      <c r="I494" s="8">
        <v>1054</v>
      </c>
      <c r="J494" s="8" t="s">
        <v>995</v>
      </c>
    </row>
    <row r="495" spans="1:10" ht="47.25" x14ac:dyDescent="0.25">
      <c r="A495" s="9">
        <v>493</v>
      </c>
      <c r="B495" s="8" t="s">
        <v>984</v>
      </c>
      <c r="C495" s="8" t="s">
        <v>645</v>
      </c>
      <c r="D495" s="8" t="s">
        <v>943</v>
      </c>
      <c r="E495" s="8" t="s">
        <v>943</v>
      </c>
      <c r="F495" s="8" t="s">
        <v>132</v>
      </c>
      <c r="G495" s="36">
        <v>301</v>
      </c>
      <c r="H495" s="10">
        <v>346</v>
      </c>
      <c r="I495" s="10">
        <v>425</v>
      </c>
      <c r="J495" s="8" t="s">
        <v>995</v>
      </c>
    </row>
    <row r="496" spans="1:10" ht="47.25" x14ac:dyDescent="0.25">
      <c r="A496" s="9">
        <v>494</v>
      </c>
      <c r="B496" s="8" t="s">
        <v>985</v>
      </c>
      <c r="C496" s="8" t="s">
        <v>645</v>
      </c>
      <c r="D496" s="8" t="s">
        <v>943</v>
      </c>
      <c r="E496" s="8" t="s">
        <v>943</v>
      </c>
      <c r="F496" s="8" t="s">
        <v>132</v>
      </c>
      <c r="G496" s="8">
        <v>254</v>
      </c>
      <c r="H496" s="8">
        <v>292</v>
      </c>
      <c r="I496" s="8">
        <v>359</v>
      </c>
      <c r="J496" s="8" t="s">
        <v>995</v>
      </c>
    </row>
    <row r="497" spans="1:10" ht="63" x14ac:dyDescent="0.25">
      <c r="A497" s="9">
        <v>495</v>
      </c>
      <c r="B497" s="8" t="s">
        <v>986</v>
      </c>
      <c r="C497" s="8" t="s">
        <v>708</v>
      </c>
      <c r="D497" s="8" t="s">
        <v>225</v>
      </c>
      <c r="E497" s="8" t="s">
        <v>225</v>
      </c>
      <c r="F497" s="8" t="s">
        <v>104</v>
      </c>
      <c r="G497" s="8">
        <v>582</v>
      </c>
      <c r="H497" s="8">
        <v>652</v>
      </c>
      <c r="I497" s="8">
        <v>783</v>
      </c>
      <c r="J497" s="8" t="s">
        <v>995</v>
      </c>
    </row>
    <row r="498" spans="1:10" ht="31.5" x14ac:dyDescent="0.25">
      <c r="A498" s="9">
        <v>496</v>
      </c>
      <c r="B498" s="8" t="s">
        <v>987</v>
      </c>
      <c r="C498" s="8" t="s">
        <v>708</v>
      </c>
      <c r="D498" s="8" t="s">
        <v>534</v>
      </c>
      <c r="E498" s="8" t="s">
        <v>534</v>
      </c>
      <c r="F498" s="8" t="s">
        <v>535</v>
      </c>
      <c r="G498" s="8">
        <v>108</v>
      </c>
      <c r="H498" s="8">
        <v>129</v>
      </c>
      <c r="I498" s="8">
        <v>163</v>
      </c>
      <c r="J498" s="8" t="s">
        <v>995</v>
      </c>
    </row>
    <row r="499" spans="1:10" ht="31.5" x14ac:dyDescent="0.25">
      <c r="A499" s="9">
        <v>497</v>
      </c>
      <c r="B499" s="8" t="s">
        <v>988</v>
      </c>
      <c r="C499" s="8" t="s">
        <v>708</v>
      </c>
      <c r="D499" s="8" t="s">
        <v>534</v>
      </c>
      <c r="E499" s="8" t="s">
        <v>534</v>
      </c>
      <c r="F499" s="8" t="s">
        <v>535</v>
      </c>
      <c r="G499" s="8">
        <v>108</v>
      </c>
      <c r="H499" s="8">
        <v>129</v>
      </c>
      <c r="I499" s="8">
        <v>163</v>
      </c>
      <c r="J499" s="8" t="s">
        <v>995</v>
      </c>
    </row>
    <row r="500" spans="1:10" ht="47.25" x14ac:dyDescent="0.25">
      <c r="A500" s="9">
        <v>498</v>
      </c>
      <c r="B500" s="8" t="s">
        <v>989</v>
      </c>
      <c r="C500" s="8" t="s">
        <v>990</v>
      </c>
      <c r="D500" s="8" t="s">
        <v>991</v>
      </c>
      <c r="E500" s="8" t="s">
        <v>175</v>
      </c>
      <c r="F500" s="8" t="s">
        <v>43</v>
      </c>
      <c r="G500" s="8">
        <v>826</v>
      </c>
      <c r="H500" s="8">
        <v>917</v>
      </c>
      <c r="I500" s="8">
        <v>1092</v>
      </c>
      <c r="J500" s="8" t="s">
        <v>995</v>
      </c>
    </row>
    <row r="501" spans="1:10" ht="31.5" x14ac:dyDescent="0.25">
      <c r="A501" s="9">
        <v>499</v>
      </c>
      <c r="B501" s="8" t="s">
        <v>992</v>
      </c>
      <c r="C501" s="8" t="s">
        <v>990</v>
      </c>
      <c r="D501" s="8" t="s">
        <v>24</v>
      </c>
      <c r="E501" s="8" t="s">
        <v>24</v>
      </c>
      <c r="F501" s="8" t="s">
        <v>10</v>
      </c>
      <c r="G501" s="8">
        <v>448</v>
      </c>
      <c r="H501" s="8">
        <v>507</v>
      </c>
      <c r="I501" s="8">
        <v>608</v>
      </c>
      <c r="J501" s="8" t="s">
        <v>995</v>
      </c>
    </row>
    <row r="502" spans="1:10" ht="31.5" x14ac:dyDescent="0.25">
      <c r="A502" s="9">
        <v>500</v>
      </c>
      <c r="B502" s="8" t="s">
        <v>993</v>
      </c>
      <c r="C502" s="8" t="s">
        <v>914</v>
      </c>
      <c r="D502" s="8" t="s">
        <v>187</v>
      </c>
      <c r="E502" s="8" t="s">
        <v>187</v>
      </c>
      <c r="F502" s="8" t="s">
        <v>169</v>
      </c>
      <c r="G502" s="8">
        <v>169</v>
      </c>
      <c r="H502" s="8">
        <v>198</v>
      </c>
      <c r="I502" s="8">
        <v>248</v>
      </c>
      <c r="J502" s="8" t="s">
        <v>995</v>
      </c>
    </row>
    <row r="503" spans="1:10" ht="31.5" x14ac:dyDescent="0.25">
      <c r="A503" s="9">
        <v>501</v>
      </c>
      <c r="B503" s="8" t="s">
        <v>996</v>
      </c>
      <c r="C503" s="8" t="s">
        <v>811</v>
      </c>
      <c r="D503" s="8" t="s">
        <v>383</v>
      </c>
      <c r="E503" s="8" t="s">
        <v>383</v>
      </c>
      <c r="F503" s="37" t="s">
        <v>22</v>
      </c>
      <c r="G503" s="8">
        <v>939</v>
      </c>
      <c r="H503" s="8">
        <v>1042</v>
      </c>
      <c r="I503" s="8">
        <v>1230</v>
      </c>
      <c r="J503" s="11" t="s">
        <v>1025</v>
      </c>
    </row>
    <row r="504" spans="1:10" ht="31.5" x14ac:dyDescent="0.25">
      <c r="A504" s="9">
        <v>502</v>
      </c>
      <c r="B504" s="8" t="s">
        <v>997</v>
      </c>
      <c r="C504" s="8" t="s">
        <v>998</v>
      </c>
      <c r="D504" s="8" t="s">
        <v>999</v>
      </c>
      <c r="E504" s="8" t="s">
        <v>999</v>
      </c>
      <c r="F504" s="8" t="s">
        <v>56</v>
      </c>
      <c r="G504" s="38">
        <v>1566</v>
      </c>
      <c r="H504" s="8">
        <v>1706</v>
      </c>
      <c r="I504" s="8">
        <v>1997</v>
      </c>
      <c r="J504" s="11" t="s">
        <v>1025</v>
      </c>
    </row>
    <row r="505" spans="1:10" ht="31.5" x14ac:dyDescent="0.25">
      <c r="A505" s="9">
        <v>503</v>
      </c>
      <c r="B505" s="8" t="s">
        <v>1000</v>
      </c>
      <c r="C505" s="37" t="s">
        <v>587</v>
      </c>
      <c r="D505" s="8" t="s">
        <v>191</v>
      </c>
      <c r="E505" s="8" t="s">
        <v>191</v>
      </c>
      <c r="F505" s="37" t="s">
        <v>22</v>
      </c>
      <c r="G505" s="38">
        <v>268</v>
      </c>
      <c r="H505" s="8">
        <v>308</v>
      </c>
      <c r="I505" s="8">
        <v>379</v>
      </c>
      <c r="J505" s="11" t="s">
        <v>1025</v>
      </c>
    </row>
    <row r="506" spans="1:10" ht="31.5" x14ac:dyDescent="0.25">
      <c r="A506" s="9">
        <v>504</v>
      </c>
      <c r="B506" s="8" t="s">
        <v>1001</v>
      </c>
      <c r="C506" s="8" t="s">
        <v>1002</v>
      </c>
      <c r="D506" s="8" t="s">
        <v>1003</v>
      </c>
      <c r="E506" s="8" t="s">
        <v>1003</v>
      </c>
      <c r="F506" s="37" t="s">
        <v>22</v>
      </c>
      <c r="G506" s="8">
        <v>212</v>
      </c>
      <c r="H506" s="8">
        <v>248</v>
      </c>
      <c r="I506" s="8">
        <v>310</v>
      </c>
      <c r="J506" s="11" t="s">
        <v>1025</v>
      </c>
    </row>
    <row r="507" spans="1:10" ht="47.25" x14ac:dyDescent="0.25">
      <c r="A507" s="9">
        <v>505</v>
      </c>
      <c r="B507" s="8" t="s">
        <v>1004</v>
      </c>
      <c r="C507" s="8" t="s">
        <v>1002</v>
      </c>
      <c r="D507" s="8" t="s">
        <v>1005</v>
      </c>
      <c r="E507" s="8" t="s">
        <v>1005</v>
      </c>
      <c r="F507" s="8" t="s">
        <v>43</v>
      </c>
      <c r="G507" s="8">
        <v>246</v>
      </c>
      <c r="H507" s="8">
        <v>288</v>
      </c>
      <c r="I507" s="8">
        <v>354</v>
      </c>
      <c r="J507" s="11" t="s">
        <v>1025</v>
      </c>
    </row>
    <row r="508" spans="1:10" ht="31.5" x14ac:dyDescent="0.25">
      <c r="A508" s="9">
        <v>506</v>
      </c>
      <c r="B508" s="8" t="s">
        <v>1006</v>
      </c>
      <c r="C508" s="8" t="s">
        <v>1007</v>
      </c>
      <c r="D508" s="8" t="s">
        <v>1008</v>
      </c>
      <c r="E508" s="8" t="s">
        <v>1008</v>
      </c>
      <c r="F508" s="8" t="s">
        <v>18</v>
      </c>
      <c r="G508" s="8">
        <v>169</v>
      </c>
      <c r="H508" s="8">
        <v>198</v>
      </c>
      <c r="I508" s="8">
        <v>247</v>
      </c>
      <c r="J508" s="11" t="s">
        <v>1025</v>
      </c>
    </row>
    <row r="509" spans="1:10" ht="47.25" x14ac:dyDescent="0.25">
      <c r="A509" s="9">
        <v>507</v>
      </c>
      <c r="B509" s="8" t="s">
        <v>1009</v>
      </c>
      <c r="C509" s="8" t="s">
        <v>1010</v>
      </c>
      <c r="D509" s="8" t="s">
        <v>1011</v>
      </c>
      <c r="E509" s="8" t="s">
        <v>1011</v>
      </c>
      <c r="F509" s="8" t="s">
        <v>135</v>
      </c>
      <c r="G509" s="8">
        <v>898</v>
      </c>
      <c r="H509" s="8">
        <v>997</v>
      </c>
      <c r="I509" s="8">
        <v>1187</v>
      </c>
      <c r="J509" s="11" t="s">
        <v>1025</v>
      </c>
    </row>
    <row r="510" spans="1:10" ht="31.5" x14ac:dyDescent="0.25">
      <c r="A510" s="9">
        <v>508</v>
      </c>
      <c r="B510" s="8" t="s">
        <v>1012</v>
      </c>
      <c r="C510" s="8" t="s">
        <v>1013</v>
      </c>
      <c r="D510" s="8" t="s">
        <v>398</v>
      </c>
      <c r="E510" s="8" t="s">
        <v>398</v>
      </c>
      <c r="F510" s="8" t="s">
        <v>125</v>
      </c>
      <c r="G510" s="8">
        <v>231</v>
      </c>
      <c r="H510" s="8">
        <v>270</v>
      </c>
      <c r="I510" s="8">
        <v>333</v>
      </c>
      <c r="J510" s="11" t="s">
        <v>1025</v>
      </c>
    </row>
    <row r="511" spans="1:10" ht="31.5" x14ac:dyDescent="0.25">
      <c r="A511" s="9">
        <v>509</v>
      </c>
      <c r="B511" s="8" t="s">
        <v>1014</v>
      </c>
      <c r="C511" s="8" t="s">
        <v>1015</v>
      </c>
      <c r="D511" s="8" t="s">
        <v>109</v>
      </c>
      <c r="E511" s="8" t="s">
        <v>109</v>
      </c>
      <c r="F511" s="8" t="s">
        <v>29</v>
      </c>
      <c r="G511" s="8">
        <v>109</v>
      </c>
      <c r="H511" s="8">
        <v>129</v>
      </c>
      <c r="I511" s="8">
        <v>164</v>
      </c>
      <c r="J511" s="11" t="s">
        <v>1025</v>
      </c>
    </row>
    <row r="512" spans="1:10" s="7" customFormat="1" ht="31.5" x14ac:dyDescent="0.25">
      <c r="A512" s="9">
        <v>510</v>
      </c>
      <c r="B512" s="8" t="s">
        <v>1016</v>
      </c>
      <c r="C512" s="8" t="s">
        <v>525</v>
      </c>
      <c r="D512" s="8" t="s">
        <v>42</v>
      </c>
      <c r="E512" s="8" t="s">
        <v>42</v>
      </c>
      <c r="F512" s="8" t="s">
        <v>43</v>
      </c>
      <c r="G512" s="10">
        <v>347</v>
      </c>
      <c r="H512" s="10">
        <v>399</v>
      </c>
      <c r="I512" s="10">
        <v>483</v>
      </c>
      <c r="J512" s="11" t="s">
        <v>1025</v>
      </c>
    </row>
    <row r="513" spans="1:10" ht="31.5" x14ac:dyDescent="0.25">
      <c r="A513" s="9">
        <v>511</v>
      </c>
      <c r="B513" s="8" t="s">
        <v>1017</v>
      </c>
      <c r="C513" s="8" t="s">
        <v>1018</v>
      </c>
      <c r="D513" s="8" t="s">
        <v>515</v>
      </c>
      <c r="E513" s="8" t="s">
        <v>515</v>
      </c>
      <c r="F513" s="8" t="s">
        <v>29</v>
      </c>
      <c r="G513" s="8">
        <v>422</v>
      </c>
      <c r="H513" s="8">
        <v>476</v>
      </c>
      <c r="I513" s="8">
        <v>577</v>
      </c>
      <c r="J513" s="11" t="s">
        <v>1025</v>
      </c>
    </row>
    <row r="514" spans="1:10" ht="31.5" x14ac:dyDescent="0.25">
      <c r="A514" s="9">
        <v>512</v>
      </c>
      <c r="B514" s="8" t="s">
        <v>1019</v>
      </c>
      <c r="C514" s="8" t="s">
        <v>525</v>
      </c>
      <c r="D514" s="8" t="s">
        <v>51</v>
      </c>
      <c r="E514" s="8" t="s">
        <v>51</v>
      </c>
      <c r="F514" s="8" t="s">
        <v>22</v>
      </c>
      <c r="G514" s="39">
        <v>281.99</v>
      </c>
      <c r="H514" s="39">
        <v>324.29000000000002</v>
      </c>
      <c r="I514" s="39">
        <v>398.88</v>
      </c>
      <c r="J514" s="11" t="s">
        <v>1025</v>
      </c>
    </row>
    <row r="515" spans="1:10" ht="31.5" x14ac:dyDescent="0.25">
      <c r="A515" s="9">
        <v>513</v>
      </c>
      <c r="B515" s="8" t="s">
        <v>1020</v>
      </c>
      <c r="C515" s="8" t="s">
        <v>525</v>
      </c>
      <c r="D515" s="8" t="s">
        <v>875</v>
      </c>
      <c r="E515" s="8" t="s">
        <v>875</v>
      </c>
      <c r="F515" s="8" t="s">
        <v>22</v>
      </c>
      <c r="G515" s="39">
        <v>352.49</v>
      </c>
      <c r="H515" s="39">
        <v>398.31</v>
      </c>
      <c r="I515" s="39">
        <v>481.96</v>
      </c>
      <c r="J515" s="11" t="s">
        <v>1025</v>
      </c>
    </row>
    <row r="516" spans="1:10" ht="31.5" x14ac:dyDescent="0.25">
      <c r="A516" s="9">
        <v>514</v>
      </c>
      <c r="B516" s="8" t="s">
        <v>1021</v>
      </c>
      <c r="C516" s="8" t="s">
        <v>512</v>
      </c>
      <c r="D516" s="8" t="s">
        <v>1022</v>
      </c>
      <c r="E516" s="8" t="s">
        <v>1022</v>
      </c>
      <c r="F516" s="8" t="s">
        <v>29</v>
      </c>
      <c r="G516" s="39">
        <v>141.97999999999999</v>
      </c>
      <c r="H516" s="39">
        <v>168.96</v>
      </c>
      <c r="I516" s="39">
        <v>211.2</v>
      </c>
      <c r="J516" s="11" t="s">
        <v>1025</v>
      </c>
    </row>
    <row r="517" spans="1:10" ht="31.5" x14ac:dyDescent="0.25">
      <c r="A517" s="9">
        <v>515</v>
      </c>
      <c r="B517" s="8" t="s">
        <v>1023</v>
      </c>
      <c r="C517" s="8" t="s">
        <v>1024</v>
      </c>
      <c r="D517" s="8" t="s">
        <v>230</v>
      </c>
      <c r="E517" s="8" t="s">
        <v>231</v>
      </c>
      <c r="F517" s="8" t="s">
        <v>166</v>
      </c>
      <c r="G517" s="39">
        <v>598.22</v>
      </c>
      <c r="H517" s="39">
        <v>670.01</v>
      </c>
      <c r="I517" s="39">
        <v>804.01</v>
      </c>
      <c r="J517" s="11" t="s">
        <v>1025</v>
      </c>
    </row>
    <row r="518" spans="1:10" ht="31.5" x14ac:dyDescent="0.25">
      <c r="A518" s="9">
        <v>516</v>
      </c>
      <c r="B518" s="8" t="s">
        <v>1026</v>
      </c>
      <c r="C518" s="8" t="s">
        <v>702</v>
      </c>
      <c r="D518" s="8" t="s">
        <v>515</v>
      </c>
      <c r="E518" s="8" t="s">
        <v>515</v>
      </c>
      <c r="F518" s="8" t="s">
        <v>29</v>
      </c>
      <c r="G518" s="8">
        <v>379</v>
      </c>
      <c r="H518" s="8">
        <v>428</v>
      </c>
      <c r="I518" s="8">
        <v>518</v>
      </c>
      <c r="J518" s="11" t="s">
        <v>1041</v>
      </c>
    </row>
    <row r="519" spans="1:10" ht="47.25" x14ac:dyDescent="0.25">
      <c r="A519" s="9">
        <v>517</v>
      </c>
      <c r="B519" s="8" t="s">
        <v>1027</v>
      </c>
      <c r="C519" s="8" t="s">
        <v>395</v>
      </c>
      <c r="D519" s="8" t="s">
        <v>1028</v>
      </c>
      <c r="E519" s="8" t="s">
        <v>405</v>
      </c>
      <c r="F519" s="8" t="s">
        <v>22</v>
      </c>
      <c r="G519" s="8">
        <v>5072</v>
      </c>
      <c r="H519" s="8">
        <v>5528</v>
      </c>
      <c r="I519" s="8">
        <v>6468</v>
      </c>
      <c r="J519" s="11" t="s">
        <v>1041</v>
      </c>
    </row>
    <row r="520" spans="1:10" ht="31.5" x14ac:dyDescent="0.25">
      <c r="A520" s="9">
        <v>518</v>
      </c>
      <c r="B520" s="8" t="s">
        <v>1029</v>
      </c>
      <c r="C520" s="8" t="s">
        <v>1030</v>
      </c>
      <c r="D520" s="8" t="s">
        <v>42</v>
      </c>
      <c r="E520" s="8" t="s">
        <v>42</v>
      </c>
      <c r="F520" s="8" t="s">
        <v>43</v>
      </c>
      <c r="G520" s="8">
        <v>580</v>
      </c>
      <c r="H520" s="8">
        <v>650</v>
      </c>
      <c r="I520" s="8">
        <v>780</v>
      </c>
      <c r="J520" s="11" t="s">
        <v>1041</v>
      </c>
    </row>
    <row r="521" spans="1:10" ht="31.5" x14ac:dyDescent="0.25">
      <c r="A521" s="9">
        <v>519</v>
      </c>
      <c r="B521" s="8" t="s">
        <v>1031</v>
      </c>
      <c r="C521" s="8" t="s">
        <v>1032</v>
      </c>
      <c r="D521" s="8" t="s">
        <v>42</v>
      </c>
      <c r="E521" s="8" t="s">
        <v>42</v>
      </c>
      <c r="F521" s="8" t="s">
        <v>43</v>
      </c>
      <c r="G521" s="8">
        <v>828</v>
      </c>
      <c r="H521" s="8">
        <v>919</v>
      </c>
      <c r="I521" s="8">
        <v>1094</v>
      </c>
      <c r="J521" s="11" t="s">
        <v>1041</v>
      </c>
    </row>
    <row r="522" spans="1:10" ht="31.5" x14ac:dyDescent="0.25">
      <c r="A522" s="9">
        <v>520</v>
      </c>
      <c r="B522" s="8" t="s">
        <v>1033</v>
      </c>
      <c r="C522" s="8" t="s">
        <v>874</v>
      </c>
      <c r="D522" s="8" t="s">
        <v>42</v>
      </c>
      <c r="E522" s="8" t="s">
        <v>42</v>
      </c>
      <c r="F522" s="8" t="s">
        <v>43</v>
      </c>
      <c r="G522" s="8">
        <v>589</v>
      </c>
      <c r="H522" s="8">
        <v>660</v>
      </c>
      <c r="I522" s="8">
        <v>792</v>
      </c>
      <c r="J522" s="11" t="s">
        <v>1041</v>
      </c>
    </row>
    <row r="523" spans="1:10" ht="31.5" x14ac:dyDescent="0.25">
      <c r="A523" s="9">
        <v>521</v>
      </c>
      <c r="B523" s="8" t="s">
        <v>1034</v>
      </c>
      <c r="C523" s="8" t="s">
        <v>1035</v>
      </c>
      <c r="D523" s="8" t="s">
        <v>976</v>
      </c>
      <c r="E523" s="8" t="s">
        <v>976</v>
      </c>
      <c r="F523" s="8" t="s">
        <v>10</v>
      </c>
      <c r="G523" s="8">
        <v>506</v>
      </c>
      <c r="H523" s="8">
        <v>566</v>
      </c>
      <c r="I523" s="8">
        <v>680</v>
      </c>
      <c r="J523" s="11" t="s">
        <v>1041</v>
      </c>
    </row>
    <row r="524" spans="1:10" ht="31.5" x14ac:dyDescent="0.25">
      <c r="A524" s="9">
        <v>522</v>
      </c>
      <c r="B524" s="8" t="s">
        <v>1036</v>
      </c>
      <c r="C524" s="8" t="s">
        <v>1035</v>
      </c>
      <c r="D524" s="8" t="s">
        <v>976</v>
      </c>
      <c r="E524" s="8" t="s">
        <v>976</v>
      </c>
      <c r="F524" s="8" t="s">
        <v>10</v>
      </c>
      <c r="G524" s="8">
        <v>841</v>
      </c>
      <c r="H524" s="8">
        <v>933</v>
      </c>
      <c r="I524" s="8">
        <v>1110</v>
      </c>
      <c r="J524" s="11" t="s">
        <v>1041</v>
      </c>
    </row>
    <row r="525" spans="1:10" ht="31.5" x14ac:dyDescent="0.25">
      <c r="A525" s="9">
        <v>523</v>
      </c>
      <c r="B525" s="8" t="s">
        <v>1037</v>
      </c>
      <c r="C525" s="8" t="s">
        <v>1038</v>
      </c>
      <c r="D525" s="8" t="s">
        <v>515</v>
      </c>
      <c r="E525" s="8" t="s">
        <v>515</v>
      </c>
      <c r="F525" s="8" t="s">
        <v>29</v>
      </c>
      <c r="G525" s="8">
        <v>535</v>
      </c>
      <c r="H525" s="8">
        <v>599</v>
      </c>
      <c r="I525" s="8">
        <v>719</v>
      </c>
      <c r="J525" s="11" t="s">
        <v>1041</v>
      </c>
    </row>
    <row r="526" spans="1:10" ht="31.5" x14ac:dyDescent="0.25">
      <c r="A526" s="9">
        <v>524</v>
      </c>
      <c r="B526" s="8" t="s">
        <v>1039</v>
      </c>
      <c r="C526" s="8" t="s">
        <v>811</v>
      </c>
      <c r="D526" s="8" t="s">
        <v>534</v>
      </c>
      <c r="E526" s="8" t="s">
        <v>534</v>
      </c>
      <c r="F526" s="8" t="s">
        <v>535</v>
      </c>
      <c r="G526" s="8">
        <v>2959</v>
      </c>
      <c r="H526" s="8">
        <v>3225</v>
      </c>
      <c r="I526" s="8">
        <v>3774</v>
      </c>
      <c r="J526" s="11" t="s">
        <v>1041</v>
      </c>
    </row>
    <row r="527" spans="1:10" ht="31.5" x14ac:dyDescent="0.25">
      <c r="A527" s="9">
        <v>525</v>
      </c>
      <c r="B527" s="8" t="s">
        <v>1040</v>
      </c>
      <c r="C527" s="8" t="s">
        <v>811</v>
      </c>
      <c r="D527" s="8" t="s">
        <v>534</v>
      </c>
      <c r="E527" s="8" t="s">
        <v>534</v>
      </c>
      <c r="F527" s="8" t="s">
        <v>535</v>
      </c>
      <c r="G527" s="8">
        <v>1479</v>
      </c>
      <c r="H527" s="8">
        <v>1627</v>
      </c>
      <c r="I527" s="8">
        <v>1904</v>
      </c>
      <c r="J527" s="11" t="s">
        <v>1041</v>
      </c>
    </row>
    <row r="528" spans="1:10" ht="63" x14ac:dyDescent="0.25">
      <c r="A528" s="9">
        <v>526</v>
      </c>
      <c r="B528" s="40" t="s">
        <v>1042</v>
      </c>
      <c r="C528" s="40" t="s">
        <v>40</v>
      </c>
      <c r="D528" s="40" t="s">
        <v>290</v>
      </c>
      <c r="E528" s="40" t="s">
        <v>290</v>
      </c>
      <c r="F528" s="40" t="s">
        <v>56</v>
      </c>
      <c r="G528" s="40">
        <v>303</v>
      </c>
      <c r="H528" s="40">
        <v>349</v>
      </c>
      <c r="I528" s="40">
        <v>429</v>
      </c>
      <c r="J528" s="41" t="s">
        <v>1058</v>
      </c>
    </row>
    <row r="529" spans="1:10" ht="47.25" x14ac:dyDescent="0.25">
      <c r="A529" s="9">
        <v>527</v>
      </c>
      <c r="B529" s="40" t="s">
        <v>1043</v>
      </c>
      <c r="C529" s="40" t="s">
        <v>40</v>
      </c>
      <c r="D529" s="40" t="s">
        <v>73</v>
      </c>
      <c r="E529" s="40" t="s">
        <v>73</v>
      </c>
      <c r="F529" s="40" t="s">
        <v>56</v>
      </c>
      <c r="G529" s="40">
        <v>462</v>
      </c>
      <c r="H529" s="40">
        <v>522</v>
      </c>
      <c r="I529" s="40">
        <v>627</v>
      </c>
      <c r="J529" s="41" t="s">
        <v>1058</v>
      </c>
    </row>
    <row r="530" spans="1:10" ht="47.25" x14ac:dyDescent="0.25">
      <c r="A530" s="9">
        <v>528</v>
      </c>
      <c r="B530" s="40" t="s">
        <v>1044</v>
      </c>
      <c r="C530" s="40" t="s">
        <v>1045</v>
      </c>
      <c r="D530" s="40" t="s">
        <v>1046</v>
      </c>
      <c r="E530" s="40" t="s">
        <v>1046</v>
      </c>
      <c r="F530" s="40" t="s">
        <v>125</v>
      </c>
      <c r="G530" s="40">
        <v>138</v>
      </c>
      <c r="H530" s="40">
        <v>164</v>
      </c>
      <c r="I530" s="40">
        <v>205</v>
      </c>
      <c r="J530" s="41" t="s">
        <v>1058</v>
      </c>
    </row>
    <row r="531" spans="1:10" ht="31.5" x14ac:dyDescent="0.25">
      <c r="A531" s="9">
        <v>529</v>
      </c>
      <c r="B531" s="40" t="s">
        <v>1047</v>
      </c>
      <c r="C531" s="40" t="s">
        <v>1048</v>
      </c>
      <c r="D531" s="40" t="s">
        <v>1049</v>
      </c>
      <c r="E531" s="40" t="s">
        <v>1049</v>
      </c>
      <c r="F531" s="40" t="s">
        <v>125</v>
      </c>
      <c r="G531" s="40">
        <v>103</v>
      </c>
      <c r="H531" s="40">
        <v>122</v>
      </c>
      <c r="I531" s="40">
        <v>155</v>
      </c>
      <c r="J531" s="41" t="s">
        <v>1058</v>
      </c>
    </row>
    <row r="532" spans="1:10" ht="31.5" x14ac:dyDescent="0.25">
      <c r="A532" s="9">
        <v>530</v>
      </c>
      <c r="B532" s="40" t="s">
        <v>1050</v>
      </c>
      <c r="C532" s="40" t="s">
        <v>525</v>
      </c>
      <c r="D532" s="40" t="s">
        <v>9</v>
      </c>
      <c r="E532" s="40" t="s">
        <v>9</v>
      </c>
      <c r="F532" s="40" t="s">
        <v>10</v>
      </c>
      <c r="G532" s="40">
        <v>530</v>
      </c>
      <c r="H532" s="40">
        <v>593</v>
      </c>
      <c r="I532" s="40">
        <v>712</v>
      </c>
      <c r="J532" s="41" t="s">
        <v>1058</v>
      </c>
    </row>
    <row r="533" spans="1:10" ht="47.25" x14ac:dyDescent="0.25">
      <c r="A533" s="9">
        <v>531</v>
      </c>
      <c r="B533" s="40" t="s">
        <v>1051</v>
      </c>
      <c r="C533" s="40" t="s">
        <v>525</v>
      </c>
      <c r="D533" s="40" t="s">
        <v>290</v>
      </c>
      <c r="E533" s="40" t="s">
        <v>290</v>
      </c>
      <c r="F533" s="40" t="s">
        <v>56</v>
      </c>
      <c r="G533" s="40">
        <v>696</v>
      </c>
      <c r="H533" s="40">
        <v>779</v>
      </c>
      <c r="I533" s="40">
        <v>935</v>
      </c>
      <c r="J533" s="41" t="s">
        <v>1058</v>
      </c>
    </row>
    <row r="534" spans="1:10" ht="31.5" x14ac:dyDescent="0.25">
      <c r="A534" s="9">
        <v>532</v>
      </c>
      <c r="B534" s="40" t="s">
        <v>1052</v>
      </c>
      <c r="C534" s="40" t="s">
        <v>525</v>
      </c>
      <c r="D534" s="40" t="s">
        <v>140</v>
      </c>
      <c r="E534" s="40" t="s">
        <v>140</v>
      </c>
      <c r="F534" s="40" t="s">
        <v>22</v>
      </c>
      <c r="G534" s="40">
        <v>234</v>
      </c>
      <c r="H534" s="40">
        <v>273</v>
      </c>
      <c r="I534" s="40">
        <v>336</v>
      </c>
      <c r="J534" s="41" t="s">
        <v>1058</v>
      </c>
    </row>
    <row r="535" spans="1:10" ht="31.5" x14ac:dyDescent="0.25">
      <c r="A535" s="9">
        <v>533</v>
      </c>
      <c r="B535" s="40" t="s">
        <v>1053</v>
      </c>
      <c r="C535" s="40" t="s">
        <v>525</v>
      </c>
      <c r="D535" s="40" t="s">
        <v>42</v>
      </c>
      <c r="E535" s="40" t="s">
        <v>42</v>
      </c>
      <c r="F535" s="40" t="s">
        <v>43</v>
      </c>
      <c r="G535" s="40">
        <v>333</v>
      </c>
      <c r="H535" s="40">
        <v>382</v>
      </c>
      <c r="I535" s="40">
        <v>463</v>
      </c>
      <c r="J535" s="41" t="s">
        <v>1058</v>
      </c>
    </row>
    <row r="536" spans="1:10" ht="47.25" x14ac:dyDescent="0.25">
      <c r="A536" s="9">
        <v>534</v>
      </c>
      <c r="B536" s="40" t="s">
        <v>1054</v>
      </c>
      <c r="C536" s="40" t="s">
        <v>1038</v>
      </c>
      <c r="D536" s="40" t="s">
        <v>790</v>
      </c>
      <c r="E536" s="40" t="s">
        <v>1055</v>
      </c>
      <c r="F536" s="40" t="s">
        <v>1056</v>
      </c>
      <c r="G536" s="40">
        <v>598</v>
      </c>
      <c r="H536" s="40">
        <v>670</v>
      </c>
      <c r="I536" s="40">
        <v>804</v>
      </c>
      <c r="J536" s="41" t="s">
        <v>1058</v>
      </c>
    </row>
    <row r="537" spans="1:10" ht="31.5" x14ac:dyDescent="0.25">
      <c r="A537" s="9">
        <v>535</v>
      </c>
      <c r="B537" s="40" t="s">
        <v>1057</v>
      </c>
      <c r="C537" s="40" t="s">
        <v>811</v>
      </c>
      <c r="D537" s="40" t="s">
        <v>790</v>
      </c>
      <c r="E537" s="40" t="s">
        <v>1055</v>
      </c>
      <c r="F537" s="40" t="s">
        <v>1056</v>
      </c>
      <c r="G537" s="40">
        <v>1886</v>
      </c>
      <c r="H537" s="40">
        <v>2055</v>
      </c>
      <c r="I537" s="40">
        <v>2405</v>
      </c>
      <c r="J537" s="41" t="s">
        <v>1058</v>
      </c>
    </row>
    <row r="538" spans="1:10" ht="47.25" x14ac:dyDescent="0.25">
      <c r="A538" s="9">
        <v>536</v>
      </c>
      <c r="B538" s="44" t="s">
        <v>1059</v>
      </c>
      <c r="C538" s="44" t="s">
        <v>571</v>
      </c>
      <c r="D538" s="44" t="s">
        <v>290</v>
      </c>
      <c r="E538" s="44" t="s">
        <v>290</v>
      </c>
      <c r="F538" s="44" t="s">
        <v>56</v>
      </c>
      <c r="G538" s="44">
        <v>493</v>
      </c>
      <c r="H538" s="44">
        <v>557</v>
      </c>
      <c r="I538" s="44">
        <v>668</v>
      </c>
      <c r="J538" s="43" t="s">
        <v>1079</v>
      </c>
    </row>
    <row r="539" spans="1:10" ht="31.5" x14ac:dyDescent="0.25">
      <c r="A539" s="9">
        <v>537</v>
      </c>
      <c r="B539" s="44" t="s">
        <v>1060</v>
      </c>
      <c r="C539" s="44" t="s">
        <v>1061</v>
      </c>
      <c r="D539" s="44" t="s">
        <v>660</v>
      </c>
      <c r="E539" s="44" t="s">
        <v>660</v>
      </c>
      <c r="F539" s="44" t="s">
        <v>22</v>
      </c>
      <c r="G539" s="44">
        <v>1690</v>
      </c>
      <c r="H539" s="44">
        <v>1842</v>
      </c>
      <c r="I539" s="44">
        <v>2156</v>
      </c>
      <c r="J539" s="43" t="s">
        <v>1079</v>
      </c>
    </row>
    <row r="540" spans="1:10" ht="31.5" x14ac:dyDescent="0.25">
      <c r="A540" s="9">
        <v>538</v>
      </c>
      <c r="B540" s="44" t="s">
        <v>1062</v>
      </c>
      <c r="C540" s="44" t="s">
        <v>1063</v>
      </c>
      <c r="D540" s="44" t="s">
        <v>272</v>
      </c>
      <c r="E540" s="44" t="s">
        <v>273</v>
      </c>
      <c r="F540" s="44" t="s">
        <v>22</v>
      </c>
      <c r="G540" s="44">
        <v>5231</v>
      </c>
      <c r="H540" s="44">
        <v>5701</v>
      </c>
      <c r="I540" s="44">
        <v>6671</v>
      </c>
      <c r="J540" s="43" t="s">
        <v>1079</v>
      </c>
    </row>
    <row r="541" spans="1:10" ht="31.5" x14ac:dyDescent="0.25">
      <c r="A541" s="9">
        <v>539</v>
      </c>
      <c r="B541" s="44" t="s">
        <v>1064</v>
      </c>
      <c r="C541" s="44" t="s">
        <v>229</v>
      </c>
      <c r="D541" s="44" t="s">
        <v>557</v>
      </c>
      <c r="E541" s="44" t="s">
        <v>558</v>
      </c>
      <c r="F541" s="44" t="s">
        <v>18</v>
      </c>
      <c r="G541" s="44">
        <v>160</v>
      </c>
      <c r="H541" s="44">
        <v>187</v>
      </c>
      <c r="I541" s="44">
        <v>234</v>
      </c>
      <c r="J541" s="43" t="s">
        <v>1079</v>
      </c>
    </row>
    <row r="542" spans="1:10" ht="31.5" x14ac:dyDescent="0.25">
      <c r="A542" s="9">
        <v>540</v>
      </c>
      <c r="B542" s="44" t="s">
        <v>1065</v>
      </c>
      <c r="C542" s="44" t="s">
        <v>1066</v>
      </c>
      <c r="D542" s="44" t="s">
        <v>779</v>
      </c>
      <c r="E542" s="44" t="s">
        <v>779</v>
      </c>
      <c r="F542" s="44" t="s">
        <v>22</v>
      </c>
      <c r="G542" s="44">
        <v>7140</v>
      </c>
      <c r="H542" s="44">
        <v>7783</v>
      </c>
      <c r="I542" s="44">
        <v>9106</v>
      </c>
      <c r="J542" s="43" t="s">
        <v>1079</v>
      </c>
    </row>
    <row r="543" spans="1:10" ht="47.25" x14ac:dyDescent="0.25">
      <c r="A543" s="9">
        <v>541</v>
      </c>
      <c r="B543" s="44" t="s">
        <v>1067</v>
      </c>
      <c r="C543" s="44" t="s">
        <v>1068</v>
      </c>
      <c r="D543" s="44" t="s">
        <v>904</v>
      </c>
      <c r="E543" s="44" t="s">
        <v>1069</v>
      </c>
      <c r="F543" s="44" t="s">
        <v>125</v>
      </c>
      <c r="G543" s="44">
        <v>287</v>
      </c>
      <c r="H543" s="44">
        <v>330</v>
      </c>
      <c r="I543" s="44">
        <v>406</v>
      </c>
      <c r="J543" s="43" t="s">
        <v>1079</v>
      </c>
    </row>
    <row r="544" spans="1:10" ht="31.5" x14ac:dyDescent="0.25">
      <c r="A544" s="9">
        <v>542</v>
      </c>
      <c r="B544" s="44" t="s">
        <v>1070</v>
      </c>
      <c r="C544" s="44" t="s">
        <v>1071</v>
      </c>
      <c r="D544" s="44" t="s">
        <v>1072</v>
      </c>
      <c r="E544" s="44" t="s">
        <v>1072</v>
      </c>
      <c r="F544" s="44" t="s">
        <v>56</v>
      </c>
      <c r="G544" s="44">
        <v>137</v>
      </c>
      <c r="H544" s="44">
        <v>164</v>
      </c>
      <c r="I544" s="44">
        <v>204</v>
      </c>
      <c r="J544" s="43" t="s">
        <v>1079</v>
      </c>
    </row>
    <row r="545" spans="1:10" ht="31.5" x14ac:dyDescent="0.25">
      <c r="A545" s="9">
        <v>543</v>
      </c>
      <c r="B545" s="44" t="s">
        <v>1073</v>
      </c>
      <c r="C545" s="44" t="s">
        <v>1074</v>
      </c>
      <c r="D545" s="44" t="s">
        <v>1022</v>
      </c>
      <c r="E545" s="44" t="s">
        <v>1022</v>
      </c>
      <c r="F545" s="44" t="s">
        <v>29</v>
      </c>
      <c r="G545" s="44">
        <v>150</v>
      </c>
      <c r="H545" s="44">
        <v>179</v>
      </c>
      <c r="I545" s="44">
        <v>224</v>
      </c>
      <c r="J545" s="43" t="s">
        <v>1079</v>
      </c>
    </row>
    <row r="546" spans="1:10" ht="47.25" x14ac:dyDescent="0.25">
      <c r="A546" s="9">
        <v>544</v>
      </c>
      <c r="B546" s="44" t="s">
        <v>1075</v>
      </c>
      <c r="C546" s="44" t="s">
        <v>1076</v>
      </c>
      <c r="D546" s="44" t="s">
        <v>230</v>
      </c>
      <c r="E546" s="44" t="s">
        <v>1077</v>
      </c>
      <c r="F546" s="44" t="s">
        <v>212</v>
      </c>
      <c r="G546" s="44">
        <v>1096</v>
      </c>
      <c r="H546" s="44">
        <v>1206</v>
      </c>
      <c r="I546" s="44">
        <v>1423</v>
      </c>
      <c r="J546" s="43" t="s">
        <v>1079</v>
      </c>
    </row>
    <row r="547" spans="1:10" ht="47.25" x14ac:dyDescent="0.25">
      <c r="A547" s="9">
        <v>545</v>
      </c>
      <c r="B547" s="44" t="s">
        <v>1078</v>
      </c>
      <c r="C547" s="44" t="s">
        <v>1076</v>
      </c>
      <c r="D547" s="44" t="s">
        <v>230</v>
      </c>
      <c r="E547" s="44" t="s">
        <v>1077</v>
      </c>
      <c r="F547" s="44" t="s">
        <v>212</v>
      </c>
      <c r="G547" s="44">
        <v>513</v>
      </c>
      <c r="H547" s="44">
        <v>574</v>
      </c>
      <c r="I547" s="44">
        <v>689</v>
      </c>
      <c r="J547" s="43" t="s">
        <v>1079</v>
      </c>
    </row>
    <row r="548" spans="1:10" ht="31.5" x14ac:dyDescent="0.25">
      <c r="A548" s="9">
        <v>546</v>
      </c>
      <c r="B548" s="40" t="s">
        <v>1080</v>
      </c>
      <c r="C548" s="40" t="s">
        <v>1081</v>
      </c>
      <c r="D548" s="40" t="s">
        <v>797</v>
      </c>
      <c r="E548" s="40" t="s">
        <v>797</v>
      </c>
      <c r="F548" s="40" t="s">
        <v>22</v>
      </c>
      <c r="G548" s="40">
        <v>431</v>
      </c>
      <c r="H548" s="40">
        <v>487</v>
      </c>
      <c r="I548" s="40">
        <v>589</v>
      </c>
      <c r="J548" s="43" t="s">
        <v>1099</v>
      </c>
    </row>
    <row r="549" spans="1:10" ht="47.25" x14ac:dyDescent="0.25">
      <c r="A549" s="9">
        <v>547</v>
      </c>
      <c r="B549" s="40" t="s">
        <v>1082</v>
      </c>
      <c r="C549" s="40" t="s">
        <v>505</v>
      </c>
      <c r="D549" s="40" t="s">
        <v>1083</v>
      </c>
      <c r="E549" s="40" t="s">
        <v>1083</v>
      </c>
      <c r="F549" s="40" t="s">
        <v>125</v>
      </c>
      <c r="G549" s="40">
        <v>18581</v>
      </c>
      <c r="H549" s="40">
        <v>20253</v>
      </c>
      <c r="I549" s="40">
        <v>23696</v>
      </c>
      <c r="J549" s="43" t="s">
        <v>1099</v>
      </c>
    </row>
    <row r="550" spans="1:10" ht="47.25" x14ac:dyDescent="0.25">
      <c r="A550" s="9">
        <v>548</v>
      </c>
      <c r="B550" s="40" t="s">
        <v>1084</v>
      </c>
      <c r="C550" s="40" t="s">
        <v>505</v>
      </c>
      <c r="D550" s="40" t="s">
        <v>1083</v>
      </c>
      <c r="E550" s="40" t="s">
        <v>1083</v>
      </c>
      <c r="F550" s="40" t="s">
        <v>125</v>
      </c>
      <c r="G550" s="40">
        <v>6148</v>
      </c>
      <c r="H550" s="40">
        <v>6701</v>
      </c>
      <c r="I550" s="40">
        <v>7840</v>
      </c>
      <c r="J550" s="43" t="s">
        <v>1099</v>
      </c>
    </row>
    <row r="551" spans="1:10" ht="31.5" x14ac:dyDescent="0.25">
      <c r="A551" s="9">
        <v>549</v>
      </c>
      <c r="B551" s="40" t="s">
        <v>1085</v>
      </c>
      <c r="C551" s="40" t="s">
        <v>1030</v>
      </c>
      <c r="D551" s="40" t="s">
        <v>1086</v>
      </c>
      <c r="E551" s="40" t="s">
        <v>1086</v>
      </c>
      <c r="F551" s="40" t="s">
        <v>22</v>
      </c>
      <c r="G551" s="40">
        <v>280</v>
      </c>
      <c r="H551" s="40">
        <v>322</v>
      </c>
      <c r="I551" s="40">
        <v>396</v>
      </c>
      <c r="J551" s="43" t="s">
        <v>1099</v>
      </c>
    </row>
    <row r="552" spans="1:10" ht="47.25" x14ac:dyDescent="0.25">
      <c r="A552" s="9">
        <v>550</v>
      </c>
      <c r="B552" s="40" t="s">
        <v>1087</v>
      </c>
      <c r="C552" s="40" t="s">
        <v>894</v>
      </c>
      <c r="D552" s="40" t="s">
        <v>723</v>
      </c>
      <c r="E552" s="40" t="s">
        <v>723</v>
      </c>
      <c r="F552" s="40" t="s">
        <v>132</v>
      </c>
      <c r="G552" s="40">
        <v>509</v>
      </c>
      <c r="H552" s="40">
        <v>570</v>
      </c>
      <c r="I552" s="40">
        <v>684</v>
      </c>
      <c r="J552" s="43" t="s">
        <v>1099</v>
      </c>
    </row>
    <row r="553" spans="1:10" ht="47.25" x14ac:dyDescent="0.25">
      <c r="A553" s="9">
        <v>551</v>
      </c>
      <c r="B553" s="40" t="s">
        <v>1088</v>
      </c>
      <c r="C553" s="40" t="s">
        <v>894</v>
      </c>
      <c r="D553" s="40" t="s">
        <v>723</v>
      </c>
      <c r="E553" s="40" t="s">
        <v>723</v>
      </c>
      <c r="F553" s="40" t="s">
        <v>132</v>
      </c>
      <c r="G553" s="40">
        <v>602</v>
      </c>
      <c r="H553" s="40">
        <v>674</v>
      </c>
      <c r="I553" s="40">
        <v>809</v>
      </c>
      <c r="J553" s="43" t="s">
        <v>1099</v>
      </c>
    </row>
    <row r="554" spans="1:10" ht="47.25" x14ac:dyDescent="0.25">
      <c r="A554" s="9">
        <v>552</v>
      </c>
      <c r="B554" s="40" t="s">
        <v>1089</v>
      </c>
      <c r="C554" s="40" t="s">
        <v>894</v>
      </c>
      <c r="D554" s="40" t="s">
        <v>723</v>
      </c>
      <c r="E554" s="40" t="s">
        <v>723</v>
      </c>
      <c r="F554" s="40" t="s">
        <v>132</v>
      </c>
      <c r="G554" s="40">
        <v>806</v>
      </c>
      <c r="H554" s="40">
        <v>894</v>
      </c>
      <c r="I554" s="40">
        <v>1064</v>
      </c>
      <c r="J554" s="43" t="s">
        <v>1099</v>
      </c>
    </row>
    <row r="555" spans="1:10" ht="63" x14ac:dyDescent="0.25">
      <c r="A555" s="9">
        <v>553</v>
      </c>
      <c r="B555" s="40" t="s">
        <v>1090</v>
      </c>
      <c r="C555" s="40" t="s">
        <v>862</v>
      </c>
      <c r="D555" s="40" t="s">
        <v>1091</v>
      </c>
      <c r="E555" s="40" t="s">
        <v>1092</v>
      </c>
      <c r="F555" s="40" t="s">
        <v>104</v>
      </c>
      <c r="G555" s="40">
        <v>167</v>
      </c>
      <c r="H555" s="40">
        <v>195</v>
      </c>
      <c r="I555" s="40">
        <v>244</v>
      </c>
      <c r="J555" s="43" t="s">
        <v>1099</v>
      </c>
    </row>
    <row r="556" spans="1:10" ht="47.25" x14ac:dyDescent="0.25">
      <c r="A556" s="9">
        <v>554</v>
      </c>
      <c r="B556" s="40" t="s">
        <v>1093</v>
      </c>
      <c r="C556" s="40" t="s">
        <v>1094</v>
      </c>
      <c r="D556" s="40" t="s">
        <v>1095</v>
      </c>
      <c r="E556" s="40" t="s">
        <v>1095</v>
      </c>
      <c r="F556" s="40" t="s">
        <v>135</v>
      </c>
      <c r="G556" s="40">
        <v>254</v>
      </c>
      <c r="H556" s="40">
        <v>293</v>
      </c>
      <c r="I556" s="40">
        <v>360</v>
      </c>
      <c r="J556" s="43" t="s">
        <v>1099</v>
      </c>
    </row>
    <row r="557" spans="1:10" ht="47.25" x14ac:dyDescent="0.25">
      <c r="A557" s="9">
        <v>555</v>
      </c>
      <c r="B557" s="45" t="s">
        <v>1096</v>
      </c>
      <c r="C557" s="45" t="s">
        <v>1097</v>
      </c>
      <c r="D557" s="46" t="s">
        <v>1098</v>
      </c>
      <c r="E557" s="46" t="s">
        <v>1098</v>
      </c>
      <c r="F557" s="46" t="s">
        <v>22</v>
      </c>
      <c r="G557" s="45">
        <v>9576</v>
      </c>
      <c r="H557" s="45">
        <v>10438</v>
      </c>
      <c r="I557" s="45">
        <v>12212</v>
      </c>
      <c r="J557" s="43" t="s">
        <v>1099</v>
      </c>
    </row>
  </sheetData>
  <autoFilter ref="A2:J557" xr:uid="{00000000-0009-0000-0000-000000000000}">
    <sortState xmlns:xlrd2="http://schemas.microsoft.com/office/spreadsheetml/2017/richdata2" ref="A356:J356">
      <sortCondition ref="B2:B502"/>
    </sortState>
  </autoFilter>
  <mergeCells count="1">
    <mergeCell ref="A1:J1"/>
  </mergeCells>
  <phoneticPr fontId="8" type="noConversion"/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29.03.2024г.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2024-03-18T07:06:12Z</cp:lastPrinted>
  <dcterms:created xsi:type="dcterms:W3CDTF">2023-10-10T04:04:27Z</dcterms:created>
  <dcterms:modified xsi:type="dcterms:W3CDTF">2024-06-03T03:53:29Z</dcterms:modified>
</cp:coreProperties>
</file>